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pivotTables/pivotTable1.xml" ContentType="application/vnd.openxmlformats-officedocument.spreadsheetml.pivotTable+xml"/>
  <Override PartName="/xl/tables/table2.xml" ContentType="application/vnd.openxmlformats-officedocument.spreadsheetml.table+xml"/>
  <Override PartName="/xl/comments3.xml" ContentType="application/vnd.openxmlformats-officedocument.spreadsheetml.comments+xml"/>
  <Override PartName="/xl/drawings/drawing1.xml" ContentType="application/vnd.openxmlformats-officedocument.drawing+xml"/>
  <Override PartName="/xl/tables/table3.xml" ContentType="application/vnd.openxmlformats-officedocument.spreadsheetml.table+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codeName="ThisWorkbook" hidePivotFieldList="1"/>
  <mc:AlternateContent xmlns:mc="http://schemas.openxmlformats.org/markup-compatibility/2006">
    <mc:Choice Requires="x15">
      <x15ac:absPath xmlns:x15ac="http://schemas.microsoft.com/office/spreadsheetml/2010/11/ac" url="C:\Users\atravel\Documents\Angélique Travel\Perso\PEI\2.4\Sauvegarde Mailys_Chezaud\Fiches méthode\Qualité poussin\Outil excel\"/>
    </mc:Choice>
  </mc:AlternateContent>
  <xr:revisionPtr revIDLastSave="0" documentId="8_{A1453850-8002-4968-866F-0A3785C09376}" xr6:coauthVersionLast="36" xr6:coauthVersionMax="36" xr10:uidLastSave="{00000000-0000-0000-0000-000000000000}"/>
  <bookViews>
    <workbookView xWindow="0" yWindow="0" windowWidth="21600" windowHeight="9750" tabRatio="769" activeTab="5" xr2:uid="{00000000-000D-0000-FFFF-FFFF00000000}"/>
  </bookViews>
  <sheets>
    <sheet name="Informations outil" sheetId="15" r:id="rId1"/>
    <sheet name="1_Infos lot" sheetId="1" r:id="rId2"/>
    <sheet name="2_Saisie" sheetId="2" r:id="rId3"/>
    <sheet name="3_Résultats_Indv" sheetId="8" r:id="rId4"/>
    <sheet name="4_Résultats-Lots" sheetId="14" r:id="rId5"/>
    <sheet name="Aide à interprétation résultats" sheetId="20" r:id="rId6"/>
    <sheet name="Autres" sheetId="13" state="hidden" r:id="rId7"/>
    <sheet name="Calculs" sheetId="19" state="hidden" r:id="rId8"/>
    <sheet name="TCD" sheetId="18" state="hidden" r:id="rId9"/>
  </sheets>
  <calcPr calcId="191029"/>
  <pivotCaches>
    <pivotCache cacheId="0" r:id="rId10"/>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 r="E21" i="13" l="1"/>
  <c r="E22" i="13" s="1"/>
  <c r="C12" i="1"/>
  <c r="I21" i="13" s="1"/>
  <c r="I20" i="13"/>
  <c r="D3" i="19" s="1"/>
  <c r="E3" i="19" l="1"/>
  <c r="C3" i="19"/>
  <c r="K9" i="13"/>
  <c r="B3" i="19"/>
  <c r="K4" i="13"/>
  <c r="D32" i="13"/>
  <c r="E20" i="13"/>
  <c r="A4" i="14"/>
  <c r="D20" i="13"/>
  <c r="C32" i="13"/>
  <c r="A52" i="14"/>
  <c r="C34" i="13"/>
  <c r="A7" i="14"/>
  <c r="A30" i="14"/>
  <c r="A5" i="14"/>
  <c r="D34" i="13"/>
  <c r="F4" i="8"/>
  <c r="F16" i="8" l="1"/>
  <c r="F17" i="8"/>
  <c r="F18" i="8"/>
  <c r="F19" i="8"/>
  <c r="F20" i="8"/>
  <c r="F21" i="8"/>
  <c r="F22" i="8"/>
  <c r="F23" i="8"/>
  <c r="F24" i="8"/>
  <c r="F25" i="8"/>
  <c r="F26" i="8"/>
  <c r="F27" i="8"/>
  <c r="F28" i="8"/>
  <c r="F29" i="8"/>
  <c r="F30" i="8"/>
  <c r="D4" i="8" l="1"/>
  <c r="C4" i="8"/>
  <c r="D4" i="19" l="1"/>
  <c r="B4" i="19"/>
  <c r="E4" i="19"/>
  <c r="G4" i="8"/>
  <c r="C4" i="19"/>
  <c r="D21" i="13"/>
  <c r="D22" i="13" s="1"/>
  <c r="F203" i="8"/>
  <c r="G203" i="8" s="1"/>
  <c r="D203" i="8"/>
  <c r="C203" i="8"/>
  <c r="B203" i="8"/>
  <c r="A203" i="8"/>
  <c r="F202" i="8"/>
  <c r="D202" i="8"/>
  <c r="C202" i="8"/>
  <c r="B202" i="8"/>
  <c r="A202" i="8"/>
  <c r="F201" i="8"/>
  <c r="D201" i="8"/>
  <c r="C201" i="8"/>
  <c r="B201" i="8"/>
  <c r="A201" i="8"/>
  <c r="F200" i="8"/>
  <c r="D200" i="8"/>
  <c r="C200" i="8"/>
  <c r="B200" i="8"/>
  <c r="A200" i="8"/>
  <c r="F199" i="8"/>
  <c r="G199" i="8" s="1"/>
  <c r="D199" i="8"/>
  <c r="C199" i="8"/>
  <c r="B199" i="8"/>
  <c r="A199" i="8"/>
  <c r="F198" i="8"/>
  <c r="D198" i="8"/>
  <c r="C198" i="8"/>
  <c r="B198" i="8"/>
  <c r="A198" i="8"/>
  <c r="F197" i="8"/>
  <c r="D197" i="8"/>
  <c r="C197" i="8"/>
  <c r="B197" i="8"/>
  <c r="A197" i="8"/>
  <c r="F196" i="8"/>
  <c r="D196" i="8"/>
  <c r="C196" i="8"/>
  <c r="B196" i="8"/>
  <c r="A196" i="8"/>
  <c r="F195" i="8"/>
  <c r="G195" i="8" s="1"/>
  <c r="D195" i="8"/>
  <c r="C195" i="8"/>
  <c r="B195" i="8"/>
  <c r="A195" i="8"/>
  <c r="F194" i="8"/>
  <c r="D194" i="8"/>
  <c r="C194" i="8"/>
  <c r="B194" i="8"/>
  <c r="A194" i="8"/>
  <c r="F193" i="8"/>
  <c r="D193" i="8"/>
  <c r="C193" i="8"/>
  <c r="B193" i="8"/>
  <c r="A193" i="8"/>
  <c r="F192" i="8"/>
  <c r="D192" i="8"/>
  <c r="C192" i="8"/>
  <c r="B192" i="8"/>
  <c r="A192" i="8"/>
  <c r="F191" i="8"/>
  <c r="G191" i="8" s="1"/>
  <c r="D191" i="8"/>
  <c r="C191" i="8"/>
  <c r="B191" i="8"/>
  <c r="A191" i="8"/>
  <c r="F190" i="8"/>
  <c r="D190" i="8"/>
  <c r="C190" i="8"/>
  <c r="B190" i="8"/>
  <c r="A190" i="8"/>
  <c r="F189" i="8"/>
  <c r="D189" i="8"/>
  <c r="C189" i="8"/>
  <c r="B189" i="8"/>
  <c r="A189" i="8"/>
  <c r="F188" i="8"/>
  <c r="D188" i="8"/>
  <c r="C188" i="8"/>
  <c r="B188" i="8"/>
  <c r="A188" i="8"/>
  <c r="F187" i="8"/>
  <c r="G187" i="8" s="1"/>
  <c r="D187" i="8"/>
  <c r="C187" i="8"/>
  <c r="B187" i="8"/>
  <c r="A187" i="8"/>
  <c r="F186" i="8"/>
  <c r="D186" i="8"/>
  <c r="C186" i="8"/>
  <c r="B186" i="8"/>
  <c r="A186" i="8"/>
  <c r="F185" i="8"/>
  <c r="D185" i="8"/>
  <c r="C185" i="8"/>
  <c r="B185" i="8"/>
  <c r="A185" i="8"/>
  <c r="F184" i="8"/>
  <c r="D184" i="8"/>
  <c r="C184" i="8"/>
  <c r="B184" i="8"/>
  <c r="A184" i="8"/>
  <c r="F183" i="8"/>
  <c r="G183" i="8" s="1"/>
  <c r="D183" i="8"/>
  <c r="C183" i="8"/>
  <c r="B183" i="8"/>
  <c r="A183" i="8"/>
  <c r="F182" i="8"/>
  <c r="D182" i="8"/>
  <c r="C182" i="8"/>
  <c r="B182" i="8"/>
  <c r="A182" i="8"/>
  <c r="F181" i="8"/>
  <c r="D181" i="8"/>
  <c r="C181" i="8"/>
  <c r="B181" i="8"/>
  <c r="A181" i="8"/>
  <c r="F180" i="8"/>
  <c r="D180" i="8"/>
  <c r="C180" i="8"/>
  <c r="B180" i="8"/>
  <c r="A180" i="8"/>
  <c r="F179" i="8"/>
  <c r="G179" i="8" s="1"/>
  <c r="D179" i="8"/>
  <c r="C179" i="8"/>
  <c r="B179" i="8"/>
  <c r="A179" i="8"/>
  <c r="F178" i="8"/>
  <c r="D178" i="8"/>
  <c r="C178" i="8"/>
  <c r="B178" i="8"/>
  <c r="A178" i="8"/>
  <c r="F177" i="8"/>
  <c r="D177" i="8"/>
  <c r="C177" i="8"/>
  <c r="B177" i="8"/>
  <c r="A177" i="8"/>
  <c r="F176" i="8"/>
  <c r="D176" i="8"/>
  <c r="C176" i="8"/>
  <c r="B176" i="8"/>
  <c r="A176" i="8"/>
  <c r="F175" i="8"/>
  <c r="G175" i="8" s="1"/>
  <c r="D175" i="8"/>
  <c r="C175" i="8"/>
  <c r="B175" i="8"/>
  <c r="A175" i="8"/>
  <c r="F174" i="8"/>
  <c r="D174" i="8"/>
  <c r="C174" i="8"/>
  <c r="B174" i="8"/>
  <c r="A174" i="8"/>
  <c r="F173" i="8"/>
  <c r="D173" i="8"/>
  <c r="C173" i="8"/>
  <c r="B173" i="8"/>
  <c r="A173" i="8"/>
  <c r="F172" i="8"/>
  <c r="D172" i="8"/>
  <c r="C172" i="8"/>
  <c r="B172" i="8"/>
  <c r="A172" i="8"/>
  <c r="F171" i="8"/>
  <c r="G171" i="8" s="1"/>
  <c r="D171" i="8"/>
  <c r="C171" i="8"/>
  <c r="B171" i="8"/>
  <c r="A171" i="8"/>
  <c r="F170" i="8"/>
  <c r="D170" i="8"/>
  <c r="C170" i="8"/>
  <c r="B170" i="8"/>
  <c r="A170" i="8"/>
  <c r="F169" i="8"/>
  <c r="D169" i="8"/>
  <c r="C169" i="8"/>
  <c r="B169" i="8"/>
  <c r="A169" i="8"/>
  <c r="F168" i="8"/>
  <c r="D168" i="8"/>
  <c r="C168" i="8"/>
  <c r="B168" i="8"/>
  <c r="A168" i="8"/>
  <c r="F167" i="8"/>
  <c r="G167" i="8" s="1"/>
  <c r="D167" i="8"/>
  <c r="C167" i="8"/>
  <c r="B167" i="8"/>
  <c r="A167" i="8"/>
  <c r="F166" i="8"/>
  <c r="D166" i="8"/>
  <c r="C166" i="8"/>
  <c r="B166" i="8"/>
  <c r="A166" i="8"/>
  <c r="F165" i="8"/>
  <c r="D165" i="8"/>
  <c r="C165" i="8"/>
  <c r="B165" i="8"/>
  <c r="A165" i="8"/>
  <c r="F164" i="8"/>
  <c r="D164" i="8"/>
  <c r="C164" i="8"/>
  <c r="B164" i="8"/>
  <c r="A164" i="8"/>
  <c r="F163" i="8"/>
  <c r="G163" i="8" s="1"/>
  <c r="D163" i="8"/>
  <c r="C163" i="8"/>
  <c r="B163" i="8"/>
  <c r="A163" i="8"/>
  <c r="F162" i="8"/>
  <c r="D162" i="8"/>
  <c r="C162" i="8"/>
  <c r="B162" i="8"/>
  <c r="A162" i="8"/>
  <c r="F161" i="8"/>
  <c r="D161" i="8"/>
  <c r="C161" i="8"/>
  <c r="B161" i="8"/>
  <c r="A161" i="8"/>
  <c r="F160" i="8"/>
  <c r="D160" i="8"/>
  <c r="C160" i="8"/>
  <c r="B160" i="8"/>
  <c r="A160" i="8"/>
  <c r="F159" i="8"/>
  <c r="G159" i="8" s="1"/>
  <c r="D159" i="8"/>
  <c r="C159" i="8"/>
  <c r="B159" i="8"/>
  <c r="A159" i="8"/>
  <c r="F158" i="8"/>
  <c r="D158" i="8"/>
  <c r="C158" i="8"/>
  <c r="B158" i="8"/>
  <c r="A158" i="8"/>
  <c r="F157" i="8"/>
  <c r="D157" i="8"/>
  <c r="C157" i="8"/>
  <c r="B157" i="8"/>
  <c r="A157" i="8"/>
  <c r="F156" i="8"/>
  <c r="D156" i="8"/>
  <c r="C156" i="8"/>
  <c r="B156" i="8"/>
  <c r="A156" i="8"/>
  <c r="F155" i="8"/>
  <c r="G155" i="8" s="1"/>
  <c r="D155" i="8"/>
  <c r="C155" i="8"/>
  <c r="B155" i="8"/>
  <c r="A155" i="8"/>
  <c r="F154" i="8"/>
  <c r="D154" i="8"/>
  <c r="C154" i="8"/>
  <c r="B154" i="8"/>
  <c r="A154" i="8"/>
  <c r="F153" i="8"/>
  <c r="D153" i="8"/>
  <c r="C153" i="8"/>
  <c r="B153" i="8"/>
  <c r="A153" i="8"/>
  <c r="F152" i="8"/>
  <c r="D152" i="8"/>
  <c r="C152" i="8"/>
  <c r="B152" i="8"/>
  <c r="A152" i="8"/>
  <c r="F151" i="8"/>
  <c r="G151" i="8" s="1"/>
  <c r="D151" i="8"/>
  <c r="C151" i="8"/>
  <c r="B151" i="8"/>
  <c r="A151" i="8"/>
  <c r="F150" i="8"/>
  <c r="D150" i="8"/>
  <c r="C150" i="8"/>
  <c r="B150" i="8"/>
  <c r="A150" i="8"/>
  <c r="F149" i="8"/>
  <c r="D149" i="8"/>
  <c r="C149" i="8"/>
  <c r="B149" i="8"/>
  <c r="A149" i="8"/>
  <c r="F148" i="8"/>
  <c r="D148" i="8"/>
  <c r="C148" i="8"/>
  <c r="B148" i="8"/>
  <c r="A148" i="8"/>
  <c r="F147" i="8"/>
  <c r="G147" i="8" s="1"/>
  <c r="D147" i="8"/>
  <c r="C147" i="8"/>
  <c r="B147" i="8"/>
  <c r="A147" i="8"/>
  <c r="F146" i="8"/>
  <c r="D146" i="8"/>
  <c r="C146" i="8"/>
  <c r="B146" i="8"/>
  <c r="A146" i="8"/>
  <c r="F145" i="8"/>
  <c r="D145" i="8"/>
  <c r="C145" i="8"/>
  <c r="B145" i="8"/>
  <c r="A145" i="8"/>
  <c r="F144" i="8"/>
  <c r="D144" i="8"/>
  <c r="C144" i="8"/>
  <c r="B144" i="8"/>
  <c r="A144" i="8"/>
  <c r="F143" i="8"/>
  <c r="G143" i="8" s="1"/>
  <c r="D143" i="8"/>
  <c r="C143" i="8"/>
  <c r="B143" i="8"/>
  <c r="A143" i="8"/>
  <c r="F142" i="8"/>
  <c r="D142" i="8"/>
  <c r="C142" i="8"/>
  <c r="B142" i="8"/>
  <c r="A142" i="8"/>
  <c r="F141" i="8"/>
  <c r="D141" i="8"/>
  <c r="C141" i="8"/>
  <c r="B141" i="8"/>
  <c r="A141" i="8"/>
  <c r="F140" i="8"/>
  <c r="D140" i="8"/>
  <c r="C140" i="8"/>
  <c r="B140" i="8"/>
  <c r="A140" i="8"/>
  <c r="F139" i="8"/>
  <c r="G139" i="8" s="1"/>
  <c r="D139" i="8"/>
  <c r="C139" i="8"/>
  <c r="B139" i="8"/>
  <c r="A139" i="8"/>
  <c r="F138" i="8"/>
  <c r="D138" i="8"/>
  <c r="C138" i="8"/>
  <c r="B138" i="8"/>
  <c r="A138" i="8"/>
  <c r="F137" i="8"/>
  <c r="D137" i="8"/>
  <c r="C137" i="8"/>
  <c r="B137" i="8"/>
  <c r="A137" i="8"/>
  <c r="F136" i="8"/>
  <c r="D136" i="8"/>
  <c r="C136" i="8"/>
  <c r="B136" i="8"/>
  <c r="A136" i="8"/>
  <c r="F135" i="8"/>
  <c r="G135" i="8" s="1"/>
  <c r="D135" i="8"/>
  <c r="C135" i="8"/>
  <c r="B135" i="8"/>
  <c r="A135" i="8"/>
  <c r="F134" i="8"/>
  <c r="D134" i="8"/>
  <c r="C134" i="8"/>
  <c r="B134" i="8"/>
  <c r="A134" i="8"/>
  <c r="F133" i="8"/>
  <c r="D133" i="8"/>
  <c r="C133" i="8"/>
  <c r="B133" i="8"/>
  <c r="A133" i="8"/>
  <c r="F132" i="8"/>
  <c r="D132" i="8"/>
  <c r="C132" i="8"/>
  <c r="B132" i="8"/>
  <c r="A132" i="8"/>
  <c r="F131" i="8"/>
  <c r="G131" i="8" s="1"/>
  <c r="D131" i="8"/>
  <c r="C131" i="8"/>
  <c r="B131" i="8"/>
  <c r="A131" i="8"/>
  <c r="F130" i="8"/>
  <c r="D130" i="8"/>
  <c r="C130" i="8"/>
  <c r="B130" i="8"/>
  <c r="A130" i="8"/>
  <c r="F129" i="8"/>
  <c r="D129" i="8"/>
  <c r="C129" i="8"/>
  <c r="B129" i="8"/>
  <c r="A129" i="8"/>
  <c r="F128" i="8"/>
  <c r="D128" i="8"/>
  <c r="C128" i="8"/>
  <c r="B128" i="8"/>
  <c r="A128" i="8"/>
  <c r="F127" i="8"/>
  <c r="G127" i="8" s="1"/>
  <c r="D127" i="8"/>
  <c r="C127" i="8"/>
  <c r="B127" i="8"/>
  <c r="A127" i="8"/>
  <c r="F126" i="8"/>
  <c r="D126" i="8"/>
  <c r="C126" i="8"/>
  <c r="B126" i="8"/>
  <c r="A126" i="8"/>
  <c r="F125" i="8"/>
  <c r="D125" i="8"/>
  <c r="C125" i="8"/>
  <c r="B125" i="8"/>
  <c r="A125" i="8"/>
  <c r="F124" i="8"/>
  <c r="D124" i="8"/>
  <c r="C124" i="8"/>
  <c r="B124" i="8"/>
  <c r="A124" i="8"/>
  <c r="F123" i="8"/>
  <c r="G123" i="8" s="1"/>
  <c r="D123" i="8"/>
  <c r="C123" i="8"/>
  <c r="B123" i="8"/>
  <c r="A123" i="8"/>
  <c r="F122" i="8"/>
  <c r="D122" i="8"/>
  <c r="C122" i="8"/>
  <c r="B122" i="8"/>
  <c r="A122" i="8"/>
  <c r="F121" i="8"/>
  <c r="D121" i="8"/>
  <c r="C121" i="8"/>
  <c r="B121" i="8"/>
  <c r="A121" i="8"/>
  <c r="F120" i="8"/>
  <c r="D120" i="8"/>
  <c r="C120" i="8"/>
  <c r="B120" i="8"/>
  <c r="A120" i="8"/>
  <c r="F119" i="8"/>
  <c r="G119" i="8" s="1"/>
  <c r="D119" i="8"/>
  <c r="C119" i="8"/>
  <c r="B119" i="8"/>
  <c r="A119" i="8"/>
  <c r="F118" i="8"/>
  <c r="D118" i="8"/>
  <c r="C118" i="8"/>
  <c r="B118" i="8"/>
  <c r="A118" i="8"/>
  <c r="F117" i="8"/>
  <c r="D117" i="8"/>
  <c r="C117" i="8"/>
  <c r="B117" i="8"/>
  <c r="A117" i="8"/>
  <c r="F116" i="8"/>
  <c r="D116" i="8"/>
  <c r="C116" i="8"/>
  <c r="B116" i="8"/>
  <c r="A116" i="8"/>
  <c r="F115" i="8"/>
  <c r="G115" i="8" s="1"/>
  <c r="D115" i="8"/>
  <c r="C115" i="8"/>
  <c r="B115" i="8"/>
  <c r="A115" i="8"/>
  <c r="F114" i="8"/>
  <c r="D114" i="8"/>
  <c r="C114" i="8"/>
  <c r="B114" i="8"/>
  <c r="A114" i="8"/>
  <c r="F113" i="8"/>
  <c r="D113" i="8"/>
  <c r="C113" i="8"/>
  <c r="B113" i="8"/>
  <c r="A113" i="8"/>
  <c r="F112" i="8"/>
  <c r="D112" i="8"/>
  <c r="C112" i="8"/>
  <c r="B112" i="8"/>
  <c r="A112" i="8"/>
  <c r="F111" i="8"/>
  <c r="G111" i="8" s="1"/>
  <c r="D111" i="8"/>
  <c r="C111" i="8"/>
  <c r="B111" i="8"/>
  <c r="A111" i="8"/>
  <c r="F110" i="8"/>
  <c r="D110" i="8"/>
  <c r="C110" i="8"/>
  <c r="B110" i="8"/>
  <c r="A110" i="8"/>
  <c r="F109" i="8"/>
  <c r="D109" i="8"/>
  <c r="C109" i="8"/>
  <c r="B109" i="8"/>
  <c r="A109" i="8"/>
  <c r="F108" i="8"/>
  <c r="D108" i="8"/>
  <c r="C108" i="8"/>
  <c r="B108" i="8"/>
  <c r="A108" i="8"/>
  <c r="F107" i="8"/>
  <c r="G107" i="8" s="1"/>
  <c r="D107" i="8"/>
  <c r="C107" i="8"/>
  <c r="B107" i="8"/>
  <c r="A107" i="8"/>
  <c r="F106" i="8"/>
  <c r="D106" i="8"/>
  <c r="C106" i="8"/>
  <c r="B106" i="8"/>
  <c r="A106" i="8"/>
  <c r="F105" i="8"/>
  <c r="D105" i="8"/>
  <c r="C105" i="8"/>
  <c r="B105" i="8"/>
  <c r="A105" i="8"/>
  <c r="F104" i="8"/>
  <c r="D104" i="8"/>
  <c r="C104" i="8"/>
  <c r="B104" i="8"/>
  <c r="A104" i="8"/>
  <c r="F103" i="8"/>
  <c r="G103" i="8" s="1"/>
  <c r="D103" i="8"/>
  <c r="C103" i="8"/>
  <c r="B103" i="8"/>
  <c r="A103" i="8"/>
  <c r="F102" i="8"/>
  <c r="D102" i="8"/>
  <c r="C102" i="8"/>
  <c r="B102" i="8"/>
  <c r="A102" i="8"/>
  <c r="F101" i="8"/>
  <c r="D101" i="8"/>
  <c r="C101" i="8"/>
  <c r="B101" i="8"/>
  <c r="A101" i="8"/>
  <c r="F100" i="8"/>
  <c r="D100" i="8"/>
  <c r="C100" i="8"/>
  <c r="B100" i="8"/>
  <c r="A100" i="8"/>
  <c r="F99" i="8"/>
  <c r="G99" i="8" s="1"/>
  <c r="D99" i="8"/>
  <c r="C99" i="8"/>
  <c r="B99" i="8"/>
  <c r="A99" i="8"/>
  <c r="F98" i="8"/>
  <c r="D98" i="8"/>
  <c r="C98" i="8"/>
  <c r="B98" i="8"/>
  <c r="A98" i="8"/>
  <c r="F97" i="8"/>
  <c r="D97" i="8"/>
  <c r="C97" i="8"/>
  <c r="B97" i="8"/>
  <c r="A97" i="8"/>
  <c r="F96" i="8"/>
  <c r="D96" i="8"/>
  <c r="C96" i="8"/>
  <c r="B96" i="8"/>
  <c r="A96" i="8"/>
  <c r="F95" i="8"/>
  <c r="G95" i="8" s="1"/>
  <c r="D95" i="8"/>
  <c r="C95" i="8"/>
  <c r="B95" i="8"/>
  <c r="A95" i="8"/>
  <c r="F94" i="8"/>
  <c r="D94" i="8"/>
  <c r="C94" i="8"/>
  <c r="B94" i="8"/>
  <c r="A94" i="8"/>
  <c r="F93" i="8"/>
  <c r="D93" i="8"/>
  <c r="C93" i="8"/>
  <c r="B93" i="8"/>
  <c r="A93" i="8"/>
  <c r="F92" i="8"/>
  <c r="D92" i="8"/>
  <c r="C92" i="8"/>
  <c r="B92" i="8"/>
  <c r="A92" i="8"/>
  <c r="F91" i="8"/>
  <c r="G91" i="8" s="1"/>
  <c r="D91" i="8"/>
  <c r="C91" i="8"/>
  <c r="B91" i="8"/>
  <c r="A91" i="8"/>
  <c r="F90" i="8"/>
  <c r="D90" i="8"/>
  <c r="C90" i="8"/>
  <c r="B90" i="8"/>
  <c r="A90" i="8"/>
  <c r="F89" i="8"/>
  <c r="D89" i="8"/>
  <c r="C89" i="8"/>
  <c r="B89" i="8"/>
  <c r="A89" i="8"/>
  <c r="F88" i="8"/>
  <c r="D88" i="8"/>
  <c r="C88" i="8"/>
  <c r="B88" i="8"/>
  <c r="A88" i="8"/>
  <c r="F87" i="8"/>
  <c r="G87" i="8" s="1"/>
  <c r="D87" i="8"/>
  <c r="C87" i="8"/>
  <c r="B87" i="8"/>
  <c r="A87" i="8"/>
  <c r="F86" i="8"/>
  <c r="D86" i="8"/>
  <c r="C86" i="8"/>
  <c r="B86" i="8"/>
  <c r="A86" i="8"/>
  <c r="F85" i="8"/>
  <c r="D85" i="8"/>
  <c r="C85" i="8"/>
  <c r="B85" i="8"/>
  <c r="A85" i="8"/>
  <c r="F84" i="8"/>
  <c r="D84" i="8"/>
  <c r="C84" i="8"/>
  <c r="B84" i="8"/>
  <c r="A84" i="8"/>
  <c r="F83" i="8"/>
  <c r="G83" i="8" s="1"/>
  <c r="D83" i="8"/>
  <c r="C83" i="8"/>
  <c r="B83" i="8"/>
  <c r="A83" i="8"/>
  <c r="F82" i="8"/>
  <c r="D82" i="8"/>
  <c r="C82" i="8"/>
  <c r="B82" i="8"/>
  <c r="A82" i="8"/>
  <c r="F81" i="8"/>
  <c r="D81" i="8"/>
  <c r="C81" i="8"/>
  <c r="B81" i="8"/>
  <c r="A81" i="8"/>
  <c r="F80" i="8"/>
  <c r="D80" i="8"/>
  <c r="C80" i="8"/>
  <c r="B80" i="8"/>
  <c r="A80" i="8"/>
  <c r="F79" i="8"/>
  <c r="G79" i="8" s="1"/>
  <c r="D79" i="8"/>
  <c r="C79" i="8"/>
  <c r="B79" i="8"/>
  <c r="A79" i="8"/>
  <c r="F78" i="8"/>
  <c r="D78" i="8"/>
  <c r="C78" i="8"/>
  <c r="B78" i="8"/>
  <c r="A78" i="8"/>
  <c r="F77" i="8"/>
  <c r="D77" i="8"/>
  <c r="C77" i="8"/>
  <c r="B77" i="8"/>
  <c r="A77" i="8"/>
  <c r="F76" i="8"/>
  <c r="D76" i="8"/>
  <c r="C76" i="8"/>
  <c r="B76" i="8"/>
  <c r="A76" i="8"/>
  <c r="F75" i="8"/>
  <c r="G75" i="8" s="1"/>
  <c r="D75" i="8"/>
  <c r="C75" i="8"/>
  <c r="B75" i="8"/>
  <c r="A75" i="8"/>
  <c r="F74" i="8"/>
  <c r="D74" i="8"/>
  <c r="C74" i="8"/>
  <c r="B74" i="8"/>
  <c r="A74" i="8"/>
  <c r="F73" i="8"/>
  <c r="D73" i="8"/>
  <c r="C73" i="8"/>
  <c r="B73" i="8"/>
  <c r="A73" i="8"/>
  <c r="F72" i="8"/>
  <c r="D72" i="8"/>
  <c r="C72" i="8"/>
  <c r="B72" i="8"/>
  <c r="A72" i="8"/>
  <c r="F71" i="8"/>
  <c r="G71" i="8" s="1"/>
  <c r="D71" i="8"/>
  <c r="C71" i="8"/>
  <c r="B71" i="8"/>
  <c r="A71" i="8"/>
  <c r="F70" i="8"/>
  <c r="D70" i="8"/>
  <c r="C70" i="8"/>
  <c r="B70" i="8"/>
  <c r="A70" i="8"/>
  <c r="F69" i="8"/>
  <c r="D69" i="8"/>
  <c r="C69" i="8"/>
  <c r="B69" i="8"/>
  <c r="A69" i="8"/>
  <c r="F68" i="8"/>
  <c r="G68" i="8" s="1"/>
  <c r="D68" i="8"/>
  <c r="C68" i="8"/>
  <c r="B68" i="8"/>
  <c r="A68" i="8"/>
  <c r="F67" i="8"/>
  <c r="G67" i="8" s="1"/>
  <c r="D67" i="8"/>
  <c r="C67" i="8"/>
  <c r="B67" i="8"/>
  <c r="A67" i="8"/>
  <c r="F66" i="8"/>
  <c r="D66" i="8"/>
  <c r="C66" i="8"/>
  <c r="B66" i="8"/>
  <c r="A66" i="8"/>
  <c r="F65" i="8"/>
  <c r="D65" i="8"/>
  <c r="C65" i="8"/>
  <c r="B65" i="8"/>
  <c r="A65" i="8"/>
  <c r="F64" i="8"/>
  <c r="D64" i="8"/>
  <c r="C64" i="8"/>
  <c r="B64" i="8"/>
  <c r="A64" i="8"/>
  <c r="F63" i="8"/>
  <c r="G63" i="8" s="1"/>
  <c r="D63" i="8"/>
  <c r="C63" i="8"/>
  <c r="B63" i="8"/>
  <c r="A63" i="8"/>
  <c r="F62" i="8"/>
  <c r="D62" i="8"/>
  <c r="C62" i="8"/>
  <c r="B62" i="8"/>
  <c r="A62" i="8"/>
  <c r="F61" i="8"/>
  <c r="D61" i="8"/>
  <c r="C61" i="8"/>
  <c r="B61" i="8"/>
  <c r="A61" i="8"/>
  <c r="F60" i="8"/>
  <c r="G60" i="8" s="1"/>
  <c r="D60" i="8"/>
  <c r="C60" i="8"/>
  <c r="B60" i="8"/>
  <c r="A60" i="8"/>
  <c r="F59" i="8"/>
  <c r="G59" i="8" s="1"/>
  <c r="D59" i="8"/>
  <c r="C59" i="8"/>
  <c r="B59" i="8"/>
  <c r="A59" i="8"/>
  <c r="F58" i="8"/>
  <c r="D58" i="8"/>
  <c r="C58" i="8"/>
  <c r="B58" i="8"/>
  <c r="A58" i="8"/>
  <c r="F57" i="8"/>
  <c r="D57" i="8"/>
  <c r="C57" i="8"/>
  <c r="B57" i="8"/>
  <c r="A57" i="8"/>
  <c r="F56" i="8"/>
  <c r="D56" i="8"/>
  <c r="C56" i="8"/>
  <c r="B56" i="8"/>
  <c r="A56" i="8"/>
  <c r="F55" i="8"/>
  <c r="G55" i="8" s="1"/>
  <c r="D55" i="8"/>
  <c r="C55" i="8"/>
  <c r="B55" i="8"/>
  <c r="A55" i="8"/>
  <c r="F54" i="8"/>
  <c r="D54" i="8"/>
  <c r="C54" i="8"/>
  <c r="B54" i="8"/>
  <c r="A54" i="8"/>
  <c r="F53" i="8"/>
  <c r="D53" i="8"/>
  <c r="C53" i="8"/>
  <c r="B53" i="8"/>
  <c r="A53" i="8"/>
  <c r="F52" i="8"/>
  <c r="G52" i="8" s="1"/>
  <c r="D52" i="8"/>
  <c r="C52" i="8"/>
  <c r="B52" i="8"/>
  <c r="A52" i="8"/>
  <c r="F51" i="8"/>
  <c r="G51" i="8" s="1"/>
  <c r="D51" i="8"/>
  <c r="C51" i="8"/>
  <c r="B51" i="8"/>
  <c r="A51" i="8"/>
  <c r="F50" i="8"/>
  <c r="D50" i="8"/>
  <c r="C50" i="8"/>
  <c r="B50" i="8"/>
  <c r="A50" i="8"/>
  <c r="F49" i="8"/>
  <c r="D49" i="8"/>
  <c r="C49" i="8"/>
  <c r="B49" i="8"/>
  <c r="A49" i="8"/>
  <c r="F48" i="8"/>
  <c r="D48" i="8"/>
  <c r="C48" i="8"/>
  <c r="B48" i="8"/>
  <c r="A48" i="8"/>
  <c r="F47" i="8"/>
  <c r="G47" i="8" s="1"/>
  <c r="D47" i="8"/>
  <c r="C47" i="8"/>
  <c r="B47" i="8"/>
  <c r="A47" i="8"/>
  <c r="F46" i="8"/>
  <c r="D46" i="8"/>
  <c r="C46" i="8"/>
  <c r="B46" i="8"/>
  <c r="A46" i="8"/>
  <c r="F45" i="8"/>
  <c r="D45" i="8"/>
  <c r="C45" i="8"/>
  <c r="B45" i="8"/>
  <c r="A45" i="8"/>
  <c r="F44" i="8"/>
  <c r="G44" i="8" s="1"/>
  <c r="D44" i="8"/>
  <c r="C44" i="8"/>
  <c r="B44" i="8"/>
  <c r="A44" i="8"/>
  <c r="F43" i="8"/>
  <c r="G43" i="8" s="1"/>
  <c r="D43" i="8"/>
  <c r="C43" i="8"/>
  <c r="B43" i="8"/>
  <c r="A43" i="8"/>
  <c r="F42" i="8"/>
  <c r="D42" i="8"/>
  <c r="C42" i="8"/>
  <c r="B42" i="8"/>
  <c r="A42" i="8"/>
  <c r="F41" i="8"/>
  <c r="D41" i="8"/>
  <c r="C41" i="8"/>
  <c r="B41" i="8"/>
  <c r="A41" i="8"/>
  <c r="F40" i="8"/>
  <c r="D40" i="8"/>
  <c r="C40" i="8"/>
  <c r="B40" i="8"/>
  <c r="A40" i="8"/>
  <c r="F39" i="8"/>
  <c r="G39" i="8" s="1"/>
  <c r="D39" i="8"/>
  <c r="C39" i="8"/>
  <c r="B39" i="8"/>
  <c r="A39" i="8"/>
  <c r="F38" i="8"/>
  <c r="D38" i="8"/>
  <c r="C38" i="8"/>
  <c r="B38" i="8"/>
  <c r="A38" i="8"/>
  <c r="F37" i="8"/>
  <c r="D37" i="8"/>
  <c r="C37" i="8"/>
  <c r="B37" i="8"/>
  <c r="A37" i="8"/>
  <c r="F36" i="8"/>
  <c r="G36" i="8" s="1"/>
  <c r="D36" i="8"/>
  <c r="C36" i="8"/>
  <c r="B36" i="8"/>
  <c r="A36" i="8"/>
  <c r="F35" i="8"/>
  <c r="G35" i="8" s="1"/>
  <c r="D35" i="8"/>
  <c r="C35" i="8"/>
  <c r="B35" i="8"/>
  <c r="A35" i="8"/>
  <c r="F34" i="8"/>
  <c r="D34" i="8"/>
  <c r="C34" i="8"/>
  <c r="B34" i="8"/>
  <c r="A34" i="8"/>
  <c r="F33" i="8"/>
  <c r="D33" i="8"/>
  <c r="C33" i="8"/>
  <c r="B33" i="8"/>
  <c r="A33" i="8"/>
  <c r="F32" i="8"/>
  <c r="D32" i="8"/>
  <c r="C32" i="8"/>
  <c r="B32" i="8"/>
  <c r="A32" i="8"/>
  <c r="F31" i="8"/>
  <c r="G31" i="8" s="1"/>
  <c r="D31" i="8"/>
  <c r="C31" i="8"/>
  <c r="B31" i="8"/>
  <c r="A31" i="8"/>
  <c r="D30" i="8"/>
  <c r="C30" i="8"/>
  <c r="B30" i="8"/>
  <c r="A30" i="8"/>
  <c r="D29" i="8"/>
  <c r="C29" i="8"/>
  <c r="B29" i="8"/>
  <c r="A29" i="8"/>
  <c r="D28" i="8"/>
  <c r="C28" i="8"/>
  <c r="B28" i="8"/>
  <c r="A28" i="8"/>
  <c r="D27" i="8"/>
  <c r="C27" i="8"/>
  <c r="B27" i="8"/>
  <c r="A27" i="8"/>
  <c r="D26" i="8"/>
  <c r="C26" i="8"/>
  <c r="B26" i="8"/>
  <c r="A26" i="8"/>
  <c r="D25" i="8"/>
  <c r="C25" i="8"/>
  <c r="B25" i="8"/>
  <c r="A25" i="8"/>
  <c r="D24" i="8"/>
  <c r="C24" i="8"/>
  <c r="B24" i="8"/>
  <c r="A24" i="8"/>
  <c r="D23" i="8"/>
  <c r="C23" i="8"/>
  <c r="B23" i="8"/>
  <c r="A23" i="8"/>
  <c r="D22" i="8"/>
  <c r="C22" i="8"/>
  <c r="B22" i="8"/>
  <c r="A22" i="8"/>
  <c r="D21" i="8"/>
  <c r="C21" i="8"/>
  <c r="B21" i="8"/>
  <c r="A21" i="8"/>
  <c r="D20" i="8"/>
  <c r="C20" i="8"/>
  <c r="B20" i="8"/>
  <c r="A20" i="8"/>
  <c r="D19" i="8"/>
  <c r="C19" i="8"/>
  <c r="B19" i="8"/>
  <c r="A19" i="8"/>
  <c r="D18" i="8"/>
  <c r="C18" i="8"/>
  <c r="B18" i="8"/>
  <c r="A18" i="8"/>
  <c r="D17" i="8"/>
  <c r="C17" i="8"/>
  <c r="B17" i="8"/>
  <c r="A17" i="8"/>
  <c r="D16" i="8"/>
  <c r="C16" i="8"/>
  <c r="B16" i="8"/>
  <c r="A16" i="8"/>
  <c r="F15" i="8"/>
  <c r="D15" i="8"/>
  <c r="C15" i="8"/>
  <c r="B15" i="8"/>
  <c r="A15" i="8"/>
  <c r="F14" i="8"/>
  <c r="D14" i="8"/>
  <c r="C14" i="8"/>
  <c r="B14" i="8"/>
  <c r="A14" i="8"/>
  <c r="F13" i="8"/>
  <c r="D13" i="8"/>
  <c r="C13" i="8"/>
  <c r="B13" i="8"/>
  <c r="A13" i="8"/>
  <c r="F12" i="8"/>
  <c r="G12" i="8" s="1"/>
  <c r="D12" i="8"/>
  <c r="C12" i="8"/>
  <c r="B12" i="8"/>
  <c r="A12" i="8"/>
  <c r="F11" i="8"/>
  <c r="D11" i="8"/>
  <c r="C11" i="8"/>
  <c r="B11" i="8"/>
  <c r="A11" i="8"/>
  <c r="F10" i="8"/>
  <c r="D10" i="8"/>
  <c r="C10" i="8"/>
  <c r="B10" i="8"/>
  <c r="A10" i="8"/>
  <c r="F9" i="8"/>
  <c r="G9" i="8" s="1"/>
  <c r="D9" i="8"/>
  <c r="C9" i="8"/>
  <c r="B9" i="8"/>
  <c r="A9" i="8"/>
  <c r="F8" i="8"/>
  <c r="D8" i="8"/>
  <c r="C8" i="8"/>
  <c r="B8" i="8"/>
  <c r="A8" i="8"/>
  <c r="F7" i="8"/>
  <c r="D7" i="8"/>
  <c r="C7" i="8"/>
  <c r="B7" i="8"/>
  <c r="A7" i="8"/>
  <c r="F6" i="8"/>
  <c r="D6" i="8"/>
  <c r="C6" i="8"/>
  <c r="B6" i="8"/>
  <c r="A6" i="8"/>
  <c r="F5" i="8"/>
  <c r="D5" i="8"/>
  <c r="C5" i="8"/>
  <c r="D5" i="19" s="1"/>
  <c r="B5" i="8"/>
  <c r="A5" i="8"/>
  <c r="B4" i="8"/>
  <c r="A4" i="8"/>
  <c r="T206" i="2"/>
  <c r="O206" i="2"/>
  <c r="J203" i="8" s="1"/>
  <c r="K203" i="8" s="1"/>
  <c r="J206" i="2"/>
  <c r="H203" i="8" s="1"/>
  <c r="I203" i="8" s="1"/>
  <c r="T205" i="2"/>
  <c r="O205" i="2"/>
  <c r="J202" i="8" s="1"/>
  <c r="K202" i="8" s="1"/>
  <c r="J205" i="2"/>
  <c r="H202" i="8" s="1"/>
  <c r="I202" i="8" s="1"/>
  <c r="T204" i="2"/>
  <c r="O204" i="2"/>
  <c r="J201" i="8" s="1"/>
  <c r="K201" i="8" s="1"/>
  <c r="J204" i="2"/>
  <c r="H201" i="8" s="1"/>
  <c r="I201" i="8" s="1"/>
  <c r="T203" i="2"/>
  <c r="O203" i="2"/>
  <c r="J200" i="8" s="1"/>
  <c r="K200" i="8" s="1"/>
  <c r="J203" i="2"/>
  <c r="H200" i="8" s="1"/>
  <c r="I200" i="8" s="1"/>
  <c r="T202" i="2"/>
  <c r="O202" i="2"/>
  <c r="J199" i="8" s="1"/>
  <c r="K199" i="8" s="1"/>
  <c r="J202" i="2"/>
  <c r="H199" i="8" s="1"/>
  <c r="I199" i="8" s="1"/>
  <c r="T201" i="2"/>
  <c r="O201" i="2"/>
  <c r="J198" i="8" s="1"/>
  <c r="K198" i="8" s="1"/>
  <c r="J201" i="2"/>
  <c r="H198" i="8" s="1"/>
  <c r="I198" i="8" s="1"/>
  <c r="T200" i="2"/>
  <c r="O200" i="2"/>
  <c r="J197" i="8" s="1"/>
  <c r="K197" i="8" s="1"/>
  <c r="J200" i="2"/>
  <c r="H197" i="8" s="1"/>
  <c r="I197" i="8" s="1"/>
  <c r="T199" i="2"/>
  <c r="O199" i="2"/>
  <c r="J196" i="8" s="1"/>
  <c r="K196" i="8" s="1"/>
  <c r="J199" i="2"/>
  <c r="H196" i="8" s="1"/>
  <c r="I196" i="8" s="1"/>
  <c r="T198" i="2"/>
  <c r="O198" i="2"/>
  <c r="J195" i="8" s="1"/>
  <c r="K195" i="8" s="1"/>
  <c r="J198" i="2"/>
  <c r="H195" i="8" s="1"/>
  <c r="I195" i="8" s="1"/>
  <c r="T197" i="2"/>
  <c r="O197" i="2"/>
  <c r="J194" i="8" s="1"/>
  <c r="K194" i="8" s="1"/>
  <c r="J197" i="2"/>
  <c r="H194" i="8" s="1"/>
  <c r="I194" i="8" s="1"/>
  <c r="T196" i="2"/>
  <c r="O196" i="2"/>
  <c r="J193" i="8" s="1"/>
  <c r="K193" i="8" s="1"/>
  <c r="J196" i="2"/>
  <c r="H193" i="8" s="1"/>
  <c r="I193" i="8" s="1"/>
  <c r="T195" i="2"/>
  <c r="O195" i="2"/>
  <c r="J192" i="8" s="1"/>
  <c r="K192" i="8" s="1"/>
  <c r="J195" i="2"/>
  <c r="H192" i="8" s="1"/>
  <c r="I192" i="8" s="1"/>
  <c r="T194" i="2"/>
  <c r="O194" i="2"/>
  <c r="J191" i="8" s="1"/>
  <c r="K191" i="8" s="1"/>
  <c r="J194" i="2"/>
  <c r="H191" i="8" s="1"/>
  <c r="I191" i="8" s="1"/>
  <c r="T193" i="2"/>
  <c r="O193" i="2"/>
  <c r="J190" i="8" s="1"/>
  <c r="K190" i="8" s="1"/>
  <c r="J193" i="2"/>
  <c r="H190" i="8" s="1"/>
  <c r="I190" i="8" s="1"/>
  <c r="T192" i="2"/>
  <c r="O192" i="2"/>
  <c r="J189" i="8" s="1"/>
  <c r="K189" i="8" s="1"/>
  <c r="J192" i="2"/>
  <c r="H189" i="8" s="1"/>
  <c r="I189" i="8" s="1"/>
  <c r="T191" i="2"/>
  <c r="O191" i="2"/>
  <c r="J188" i="8" s="1"/>
  <c r="K188" i="8" s="1"/>
  <c r="J191" i="2"/>
  <c r="H188" i="8" s="1"/>
  <c r="I188" i="8" s="1"/>
  <c r="T190" i="2"/>
  <c r="O190" i="2"/>
  <c r="J187" i="8" s="1"/>
  <c r="K187" i="8" s="1"/>
  <c r="J190" i="2"/>
  <c r="H187" i="8" s="1"/>
  <c r="I187" i="8" s="1"/>
  <c r="T189" i="2"/>
  <c r="O189" i="2"/>
  <c r="J186" i="8" s="1"/>
  <c r="K186" i="8" s="1"/>
  <c r="J189" i="2"/>
  <c r="H186" i="8" s="1"/>
  <c r="I186" i="8" s="1"/>
  <c r="T188" i="2"/>
  <c r="O188" i="2"/>
  <c r="J185" i="8" s="1"/>
  <c r="K185" i="8" s="1"/>
  <c r="J188" i="2"/>
  <c r="H185" i="8" s="1"/>
  <c r="I185" i="8" s="1"/>
  <c r="T187" i="2"/>
  <c r="O187" i="2"/>
  <c r="J184" i="8" s="1"/>
  <c r="K184" i="8" s="1"/>
  <c r="J187" i="2"/>
  <c r="H184" i="8" s="1"/>
  <c r="I184" i="8" s="1"/>
  <c r="T186" i="2"/>
  <c r="O186" i="2"/>
  <c r="J183" i="8" s="1"/>
  <c r="K183" i="8" s="1"/>
  <c r="J186" i="2"/>
  <c r="H183" i="8" s="1"/>
  <c r="I183" i="8" s="1"/>
  <c r="T185" i="2"/>
  <c r="O185" i="2"/>
  <c r="J182" i="8" s="1"/>
  <c r="K182" i="8" s="1"/>
  <c r="J185" i="2"/>
  <c r="H182" i="8" s="1"/>
  <c r="I182" i="8" s="1"/>
  <c r="T184" i="2"/>
  <c r="O184" i="2"/>
  <c r="J181" i="8" s="1"/>
  <c r="K181" i="8" s="1"/>
  <c r="J184" i="2"/>
  <c r="H181" i="8" s="1"/>
  <c r="I181" i="8" s="1"/>
  <c r="T183" i="2"/>
  <c r="O183" i="2"/>
  <c r="J180" i="8" s="1"/>
  <c r="K180" i="8" s="1"/>
  <c r="J183" i="2"/>
  <c r="H180" i="8" s="1"/>
  <c r="I180" i="8" s="1"/>
  <c r="T182" i="2"/>
  <c r="O182" i="2"/>
  <c r="J179" i="8" s="1"/>
  <c r="K179" i="8" s="1"/>
  <c r="J182" i="2"/>
  <c r="H179" i="8" s="1"/>
  <c r="I179" i="8" s="1"/>
  <c r="T181" i="2"/>
  <c r="O181" i="2"/>
  <c r="J178" i="8" s="1"/>
  <c r="K178" i="8" s="1"/>
  <c r="J181" i="2"/>
  <c r="H178" i="8" s="1"/>
  <c r="I178" i="8" s="1"/>
  <c r="T180" i="2"/>
  <c r="O180" i="2"/>
  <c r="J177" i="8" s="1"/>
  <c r="K177" i="8" s="1"/>
  <c r="J180" i="2"/>
  <c r="H177" i="8" s="1"/>
  <c r="I177" i="8" s="1"/>
  <c r="T179" i="2"/>
  <c r="O179" i="2"/>
  <c r="J176" i="8" s="1"/>
  <c r="K176" i="8" s="1"/>
  <c r="J179" i="2"/>
  <c r="H176" i="8" s="1"/>
  <c r="I176" i="8" s="1"/>
  <c r="T178" i="2"/>
  <c r="O178" i="2"/>
  <c r="J175" i="8" s="1"/>
  <c r="K175" i="8" s="1"/>
  <c r="J178" i="2"/>
  <c r="H175" i="8" s="1"/>
  <c r="I175" i="8" s="1"/>
  <c r="T177" i="2"/>
  <c r="O177" i="2"/>
  <c r="J174" i="8" s="1"/>
  <c r="K174" i="8" s="1"/>
  <c r="J177" i="2"/>
  <c r="H174" i="8" s="1"/>
  <c r="I174" i="8" s="1"/>
  <c r="T176" i="2"/>
  <c r="O176" i="2"/>
  <c r="J173" i="8" s="1"/>
  <c r="K173" i="8" s="1"/>
  <c r="J176" i="2"/>
  <c r="H173" i="8" s="1"/>
  <c r="I173" i="8" s="1"/>
  <c r="T175" i="2"/>
  <c r="O175" i="2"/>
  <c r="J172" i="8" s="1"/>
  <c r="K172" i="8" s="1"/>
  <c r="J175" i="2"/>
  <c r="H172" i="8" s="1"/>
  <c r="I172" i="8" s="1"/>
  <c r="T174" i="2"/>
  <c r="O174" i="2"/>
  <c r="J171" i="8" s="1"/>
  <c r="K171" i="8" s="1"/>
  <c r="J174" i="2"/>
  <c r="H171" i="8" s="1"/>
  <c r="I171" i="8" s="1"/>
  <c r="T173" i="2"/>
  <c r="O173" i="2"/>
  <c r="J170" i="8" s="1"/>
  <c r="K170" i="8" s="1"/>
  <c r="J173" i="2"/>
  <c r="H170" i="8" s="1"/>
  <c r="I170" i="8" s="1"/>
  <c r="T172" i="2"/>
  <c r="O172" i="2"/>
  <c r="J169" i="8" s="1"/>
  <c r="K169" i="8" s="1"/>
  <c r="J172" i="2"/>
  <c r="H169" i="8" s="1"/>
  <c r="I169" i="8" s="1"/>
  <c r="T171" i="2"/>
  <c r="O171" i="2"/>
  <c r="J168" i="8" s="1"/>
  <c r="K168" i="8" s="1"/>
  <c r="J171" i="2"/>
  <c r="H168" i="8" s="1"/>
  <c r="I168" i="8" s="1"/>
  <c r="T170" i="2"/>
  <c r="O170" i="2"/>
  <c r="J167" i="8" s="1"/>
  <c r="K167" i="8" s="1"/>
  <c r="J170" i="2"/>
  <c r="H167" i="8" s="1"/>
  <c r="I167" i="8" s="1"/>
  <c r="T169" i="2"/>
  <c r="O169" i="2"/>
  <c r="J166" i="8" s="1"/>
  <c r="K166" i="8" s="1"/>
  <c r="J169" i="2"/>
  <c r="H166" i="8" s="1"/>
  <c r="I166" i="8" s="1"/>
  <c r="T168" i="2"/>
  <c r="O168" i="2"/>
  <c r="J165" i="8" s="1"/>
  <c r="K165" i="8" s="1"/>
  <c r="J168" i="2"/>
  <c r="H165" i="8" s="1"/>
  <c r="I165" i="8" s="1"/>
  <c r="T167" i="2"/>
  <c r="O167" i="2"/>
  <c r="J164" i="8" s="1"/>
  <c r="K164" i="8" s="1"/>
  <c r="J167" i="2"/>
  <c r="H164" i="8" s="1"/>
  <c r="I164" i="8" s="1"/>
  <c r="T166" i="2"/>
  <c r="O166" i="2"/>
  <c r="J163" i="8" s="1"/>
  <c r="K163" i="8" s="1"/>
  <c r="J166" i="2"/>
  <c r="H163" i="8" s="1"/>
  <c r="I163" i="8" s="1"/>
  <c r="T165" i="2"/>
  <c r="O165" i="2"/>
  <c r="J162" i="8" s="1"/>
  <c r="K162" i="8" s="1"/>
  <c r="J165" i="2"/>
  <c r="H162" i="8" s="1"/>
  <c r="I162" i="8" s="1"/>
  <c r="T164" i="2"/>
  <c r="O164" i="2"/>
  <c r="J161" i="8" s="1"/>
  <c r="K161" i="8" s="1"/>
  <c r="J164" i="2"/>
  <c r="H161" i="8" s="1"/>
  <c r="I161" i="8" s="1"/>
  <c r="T163" i="2"/>
  <c r="O163" i="2"/>
  <c r="J160" i="8" s="1"/>
  <c r="K160" i="8" s="1"/>
  <c r="J163" i="2"/>
  <c r="H160" i="8" s="1"/>
  <c r="I160" i="8" s="1"/>
  <c r="T162" i="2"/>
  <c r="O162" i="2"/>
  <c r="J159" i="8" s="1"/>
  <c r="K159" i="8" s="1"/>
  <c r="J162" i="2"/>
  <c r="H159" i="8" s="1"/>
  <c r="I159" i="8" s="1"/>
  <c r="T161" i="2"/>
  <c r="O161" i="2"/>
  <c r="J158" i="8" s="1"/>
  <c r="K158" i="8" s="1"/>
  <c r="J161" i="2"/>
  <c r="H158" i="8" s="1"/>
  <c r="I158" i="8" s="1"/>
  <c r="T160" i="2"/>
  <c r="O160" i="2"/>
  <c r="J157" i="8" s="1"/>
  <c r="K157" i="8" s="1"/>
  <c r="J160" i="2"/>
  <c r="H157" i="8" s="1"/>
  <c r="I157" i="8" s="1"/>
  <c r="T159" i="2"/>
  <c r="O159" i="2"/>
  <c r="J156" i="8" s="1"/>
  <c r="K156" i="8" s="1"/>
  <c r="J159" i="2"/>
  <c r="H156" i="8" s="1"/>
  <c r="I156" i="8" s="1"/>
  <c r="T158" i="2"/>
  <c r="O158" i="2"/>
  <c r="J155" i="8" s="1"/>
  <c r="K155" i="8" s="1"/>
  <c r="J158" i="2"/>
  <c r="H155" i="8" s="1"/>
  <c r="I155" i="8" s="1"/>
  <c r="T157" i="2"/>
  <c r="O157" i="2"/>
  <c r="J154" i="8" s="1"/>
  <c r="K154" i="8" s="1"/>
  <c r="J157" i="2"/>
  <c r="H154" i="8" s="1"/>
  <c r="I154" i="8" s="1"/>
  <c r="T156" i="2"/>
  <c r="O156" i="2"/>
  <c r="J153" i="8" s="1"/>
  <c r="K153" i="8" s="1"/>
  <c r="J156" i="2"/>
  <c r="H153" i="8" s="1"/>
  <c r="I153" i="8" s="1"/>
  <c r="T155" i="2"/>
  <c r="O155" i="2"/>
  <c r="J152" i="8" s="1"/>
  <c r="K152" i="8" s="1"/>
  <c r="J155" i="2"/>
  <c r="H152" i="8" s="1"/>
  <c r="I152" i="8" s="1"/>
  <c r="T154" i="2"/>
  <c r="O154" i="2"/>
  <c r="J151" i="8" s="1"/>
  <c r="K151" i="8" s="1"/>
  <c r="J154" i="2"/>
  <c r="H151" i="8" s="1"/>
  <c r="I151" i="8" s="1"/>
  <c r="T153" i="2"/>
  <c r="O153" i="2"/>
  <c r="J150" i="8" s="1"/>
  <c r="K150" i="8" s="1"/>
  <c r="J153" i="2"/>
  <c r="H150" i="8" s="1"/>
  <c r="I150" i="8" s="1"/>
  <c r="T152" i="2"/>
  <c r="O152" i="2"/>
  <c r="J149" i="8" s="1"/>
  <c r="K149" i="8" s="1"/>
  <c r="J152" i="2"/>
  <c r="H149" i="8" s="1"/>
  <c r="I149" i="8" s="1"/>
  <c r="T151" i="2"/>
  <c r="O151" i="2"/>
  <c r="J148" i="8" s="1"/>
  <c r="K148" i="8" s="1"/>
  <c r="J151" i="2"/>
  <c r="H148" i="8" s="1"/>
  <c r="I148" i="8" s="1"/>
  <c r="T150" i="2"/>
  <c r="O150" i="2"/>
  <c r="J147" i="8" s="1"/>
  <c r="K147" i="8" s="1"/>
  <c r="J150" i="2"/>
  <c r="H147" i="8" s="1"/>
  <c r="I147" i="8" s="1"/>
  <c r="T149" i="2"/>
  <c r="O149" i="2"/>
  <c r="J146" i="8" s="1"/>
  <c r="K146" i="8" s="1"/>
  <c r="J149" i="2"/>
  <c r="H146" i="8" s="1"/>
  <c r="I146" i="8" s="1"/>
  <c r="T148" i="2"/>
  <c r="O148" i="2"/>
  <c r="J145" i="8" s="1"/>
  <c r="K145" i="8" s="1"/>
  <c r="J148" i="2"/>
  <c r="H145" i="8" s="1"/>
  <c r="I145" i="8" s="1"/>
  <c r="T147" i="2"/>
  <c r="O147" i="2"/>
  <c r="J144" i="8" s="1"/>
  <c r="K144" i="8" s="1"/>
  <c r="J147" i="2"/>
  <c r="H144" i="8" s="1"/>
  <c r="I144" i="8" s="1"/>
  <c r="T146" i="2"/>
  <c r="O146" i="2"/>
  <c r="J143" i="8" s="1"/>
  <c r="K143" i="8" s="1"/>
  <c r="J146" i="2"/>
  <c r="H143" i="8" s="1"/>
  <c r="I143" i="8" s="1"/>
  <c r="T145" i="2"/>
  <c r="O145" i="2"/>
  <c r="J142" i="8" s="1"/>
  <c r="K142" i="8" s="1"/>
  <c r="J145" i="2"/>
  <c r="H142" i="8" s="1"/>
  <c r="I142" i="8" s="1"/>
  <c r="T144" i="2"/>
  <c r="O144" i="2"/>
  <c r="J141" i="8" s="1"/>
  <c r="K141" i="8" s="1"/>
  <c r="J144" i="2"/>
  <c r="H141" i="8" s="1"/>
  <c r="I141" i="8" s="1"/>
  <c r="T143" i="2"/>
  <c r="O143" i="2"/>
  <c r="J140" i="8" s="1"/>
  <c r="K140" i="8" s="1"/>
  <c r="J143" i="2"/>
  <c r="H140" i="8" s="1"/>
  <c r="I140" i="8" s="1"/>
  <c r="T142" i="2"/>
  <c r="L139" i="8" s="1"/>
  <c r="M139" i="8" s="1"/>
  <c r="O142" i="2"/>
  <c r="J139" i="8" s="1"/>
  <c r="K139" i="8" s="1"/>
  <c r="J142" i="2"/>
  <c r="H139" i="8" s="1"/>
  <c r="I139" i="8" s="1"/>
  <c r="T141" i="2"/>
  <c r="L138" i="8" s="1"/>
  <c r="M138" i="8" s="1"/>
  <c r="O141" i="2"/>
  <c r="J138" i="8" s="1"/>
  <c r="K138" i="8" s="1"/>
  <c r="J141" i="2"/>
  <c r="H138" i="8" s="1"/>
  <c r="I138" i="8" s="1"/>
  <c r="T140" i="2"/>
  <c r="L137" i="8" s="1"/>
  <c r="M137" i="8" s="1"/>
  <c r="O140" i="2"/>
  <c r="J137" i="8" s="1"/>
  <c r="K137" i="8" s="1"/>
  <c r="J140" i="2"/>
  <c r="H137" i="8" s="1"/>
  <c r="I137" i="8" s="1"/>
  <c r="T139" i="2"/>
  <c r="L136" i="8" s="1"/>
  <c r="M136" i="8" s="1"/>
  <c r="O139" i="2"/>
  <c r="J136" i="8" s="1"/>
  <c r="K136" i="8" s="1"/>
  <c r="J139" i="2"/>
  <c r="H136" i="8" s="1"/>
  <c r="I136" i="8" s="1"/>
  <c r="T138" i="2"/>
  <c r="L135" i="8" s="1"/>
  <c r="M135" i="8" s="1"/>
  <c r="O138" i="2"/>
  <c r="J135" i="8" s="1"/>
  <c r="K135" i="8" s="1"/>
  <c r="J138" i="2"/>
  <c r="H135" i="8" s="1"/>
  <c r="I135" i="8" s="1"/>
  <c r="T137" i="2"/>
  <c r="L134" i="8" s="1"/>
  <c r="M134" i="8" s="1"/>
  <c r="O137" i="2"/>
  <c r="J134" i="8" s="1"/>
  <c r="K134" i="8" s="1"/>
  <c r="J137" i="2"/>
  <c r="H134" i="8" s="1"/>
  <c r="I134" i="8" s="1"/>
  <c r="T136" i="2"/>
  <c r="L133" i="8" s="1"/>
  <c r="M133" i="8" s="1"/>
  <c r="O136" i="2"/>
  <c r="J133" i="8" s="1"/>
  <c r="K133" i="8" s="1"/>
  <c r="J136" i="2"/>
  <c r="H133" i="8" s="1"/>
  <c r="I133" i="8" s="1"/>
  <c r="T135" i="2"/>
  <c r="L132" i="8" s="1"/>
  <c r="M132" i="8" s="1"/>
  <c r="O135" i="2"/>
  <c r="J132" i="8" s="1"/>
  <c r="K132" i="8" s="1"/>
  <c r="J135" i="2"/>
  <c r="H132" i="8" s="1"/>
  <c r="I132" i="8" s="1"/>
  <c r="T134" i="2"/>
  <c r="L131" i="8" s="1"/>
  <c r="M131" i="8" s="1"/>
  <c r="O134" i="2"/>
  <c r="J131" i="8" s="1"/>
  <c r="K131" i="8" s="1"/>
  <c r="J134" i="2"/>
  <c r="H131" i="8" s="1"/>
  <c r="I131" i="8" s="1"/>
  <c r="T133" i="2"/>
  <c r="L130" i="8" s="1"/>
  <c r="M130" i="8" s="1"/>
  <c r="O133" i="2"/>
  <c r="J130" i="8" s="1"/>
  <c r="K130" i="8" s="1"/>
  <c r="J133" i="2"/>
  <c r="H130" i="8" s="1"/>
  <c r="I130" i="8" s="1"/>
  <c r="T132" i="2"/>
  <c r="L129" i="8" s="1"/>
  <c r="M129" i="8" s="1"/>
  <c r="O132" i="2"/>
  <c r="J129" i="8" s="1"/>
  <c r="K129" i="8" s="1"/>
  <c r="J132" i="2"/>
  <c r="H129" i="8" s="1"/>
  <c r="I129" i="8" s="1"/>
  <c r="T131" i="2"/>
  <c r="L128" i="8" s="1"/>
  <c r="M128" i="8" s="1"/>
  <c r="O131" i="2"/>
  <c r="J128" i="8" s="1"/>
  <c r="K128" i="8" s="1"/>
  <c r="J131" i="2"/>
  <c r="H128" i="8" s="1"/>
  <c r="I128" i="8" s="1"/>
  <c r="T130" i="2"/>
  <c r="L127" i="8" s="1"/>
  <c r="M127" i="8" s="1"/>
  <c r="O130" i="2"/>
  <c r="J127" i="8" s="1"/>
  <c r="K127" i="8" s="1"/>
  <c r="J130" i="2"/>
  <c r="H127" i="8" s="1"/>
  <c r="I127" i="8" s="1"/>
  <c r="T129" i="2"/>
  <c r="L126" i="8" s="1"/>
  <c r="M126" i="8" s="1"/>
  <c r="O129" i="2"/>
  <c r="J126" i="8" s="1"/>
  <c r="K126" i="8" s="1"/>
  <c r="J129" i="2"/>
  <c r="H126" i="8" s="1"/>
  <c r="I126" i="8" s="1"/>
  <c r="T128" i="2"/>
  <c r="L125" i="8" s="1"/>
  <c r="M125" i="8" s="1"/>
  <c r="O128" i="2"/>
  <c r="J125" i="8" s="1"/>
  <c r="K125" i="8" s="1"/>
  <c r="J128" i="2"/>
  <c r="H125" i="8" s="1"/>
  <c r="I125" i="8" s="1"/>
  <c r="T127" i="2"/>
  <c r="L124" i="8" s="1"/>
  <c r="M124" i="8" s="1"/>
  <c r="O127" i="2"/>
  <c r="J124" i="8" s="1"/>
  <c r="K124" i="8" s="1"/>
  <c r="J127" i="2"/>
  <c r="H124" i="8" s="1"/>
  <c r="I124" i="8" s="1"/>
  <c r="T126" i="2"/>
  <c r="L123" i="8" s="1"/>
  <c r="M123" i="8" s="1"/>
  <c r="O126" i="2"/>
  <c r="J123" i="8" s="1"/>
  <c r="K123" i="8" s="1"/>
  <c r="J126" i="2"/>
  <c r="H123" i="8" s="1"/>
  <c r="I123" i="8" s="1"/>
  <c r="T125" i="2"/>
  <c r="L122" i="8" s="1"/>
  <c r="M122" i="8" s="1"/>
  <c r="O125" i="2"/>
  <c r="J122" i="8" s="1"/>
  <c r="K122" i="8" s="1"/>
  <c r="J125" i="2"/>
  <c r="H122" i="8" s="1"/>
  <c r="I122" i="8" s="1"/>
  <c r="T124" i="2"/>
  <c r="L121" i="8" s="1"/>
  <c r="M121" i="8" s="1"/>
  <c r="O124" i="2"/>
  <c r="J121" i="8" s="1"/>
  <c r="K121" i="8" s="1"/>
  <c r="J124" i="2"/>
  <c r="H121" i="8" s="1"/>
  <c r="I121" i="8" s="1"/>
  <c r="T123" i="2"/>
  <c r="L120" i="8" s="1"/>
  <c r="M120" i="8" s="1"/>
  <c r="O123" i="2"/>
  <c r="J120" i="8" s="1"/>
  <c r="K120" i="8" s="1"/>
  <c r="J123" i="2"/>
  <c r="H120" i="8" s="1"/>
  <c r="I120" i="8" s="1"/>
  <c r="T122" i="2"/>
  <c r="L119" i="8" s="1"/>
  <c r="M119" i="8" s="1"/>
  <c r="O122" i="2"/>
  <c r="J119" i="8" s="1"/>
  <c r="K119" i="8" s="1"/>
  <c r="J122" i="2"/>
  <c r="H119" i="8" s="1"/>
  <c r="I119" i="8" s="1"/>
  <c r="T121" i="2"/>
  <c r="L118" i="8" s="1"/>
  <c r="M118" i="8" s="1"/>
  <c r="O121" i="2"/>
  <c r="J118" i="8" s="1"/>
  <c r="K118" i="8" s="1"/>
  <c r="J121" i="2"/>
  <c r="H118" i="8" s="1"/>
  <c r="I118" i="8" s="1"/>
  <c r="T120" i="2"/>
  <c r="L117" i="8" s="1"/>
  <c r="M117" i="8" s="1"/>
  <c r="O120" i="2"/>
  <c r="J117" i="8" s="1"/>
  <c r="K117" i="8" s="1"/>
  <c r="J120" i="2"/>
  <c r="H117" i="8" s="1"/>
  <c r="I117" i="8" s="1"/>
  <c r="T119" i="2"/>
  <c r="L116" i="8" s="1"/>
  <c r="M116" i="8" s="1"/>
  <c r="O119" i="2"/>
  <c r="J116" i="8" s="1"/>
  <c r="K116" i="8" s="1"/>
  <c r="J119" i="2"/>
  <c r="H116" i="8" s="1"/>
  <c r="I116" i="8" s="1"/>
  <c r="T118" i="2"/>
  <c r="L115" i="8" s="1"/>
  <c r="M115" i="8" s="1"/>
  <c r="O118" i="2"/>
  <c r="J115" i="8" s="1"/>
  <c r="K115" i="8" s="1"/>
  <c r="J118" i="2"/>
  <c r="H115" i="8" s="1"/>
  <c r="I115" i="8" s="1"/>
  <c r="T117" i="2"/>
  <c r="L114" i="8" s="1"/>
  <c r="M114" i="8" s="1"/>
  <c r="O117" i="2"/>
  <c r="J114" i="8" s="1"/>
  <c r="K114" i="8" s="1"/>
  <c r="J117" i="2"/>
  <c r="H114" i="8" s="1"/>
  <c r="I114" i="8" s="1"/>
  <c r="T116" i="2"/>
  <c r="L113" i="8" s="1"/>
  <c r="M113" i="8" s="1"/>
  <c r="O116" i="2"/>
  <c r="J113" i="8" s="1"/>
  <c r="K113" i="8" s="1"/>
  <c r="J116" i="2"/>
  <c r="H113" i="8" s="1"/>
  <c r="I113" i="8" s="1"/>
  <c r="T115" i="2"/>
  <c r="L112" i="8" s="1"/>
  <c r="M112" i="8" s="1"/>
  <c r="O115" i="2"/>
  <c r="J112" i="8" s="1"/>
  <c r="K112" i="8" s="1"/>
  <c r="J115" i="2"/>
  <c r="H112" i="8" s="1"/>
  <c r="I112" i="8" s="1"/>
  <c r="T114" i="2"/>
  <c r="L111" i="8" s="1"/>
  <c r="M111" i="8" s="1"/>
  <c r="O114" i="2"/>
  <c r="J111" i="8" s="1"/>
  <c r="K111" i="8" s="1"/>
  <c r="J114" i="2"/>
  <c r="H111" i="8" s="1"/>
  <c r="I111" i="8" s="1"/>
  <c r="T113" i="2"/>
  <c r="L110" i="8" s="1"/>
  <c r="M110" i="8" s="1"/>
  <c r="O113" i="2"/>
  <c r="J110" i="8" s="1"/>
  <c r="K110" i="8" s="1"/>
  <c r="J113" i="2"/>
  <c r="H110" i="8" s="1"/>
  <c r="I110" i="8" s="1"/>
  <c r="T112" i="2"/>
  <c r="L109" i="8" s="1"/>
  <c r="M109" i="8" s="1"/>
  <c r="O112" i="2"/>
  <c r="J109" i="8" s="1"/>
  <c r="K109" i="8" s="1"/>
  <c r="J112" i="2"/>
  <c r="H109" i="8" s="1"/>
  <c r="I109" i="8" s="1"/>
  <c r="T111" i="2"/>
  <c r="L108" i="8" s="1"/>
  <c r="M108" i="8" s="1"/>
  <c r="O111" i="2"/>
  <c r="J108" i="8" s="1"/>
  <c r="K108" i="8" s="1"/>
  <c r="J111" i="2"/>
  <c r="H108" i="8" s="1"/>
  <c r="I108" i="8" s="1"/>
  <c r="T110" i="2"/>
  <c r="L107" i="8" s="1"/>
  <c r="M107" i="8" s="1"/>
  <c r="O110" i="2"/>
  <c r="J107" i="8" s="1"/>
  <c r="K107" i="8" s="1"/>
  <c r="J110" i="2"/>
  <c r="H107" i="8" s="1"/>
  <c r="I107" i="8" s="1"/>
  <c r="T109" i="2"/>
  <c r="L106" i="8" s="1"/>
  <c r="M106" i="8" s="1"/>
  <c r="O109" i="2"/>
  <c r="J106" i="8" s="1"/>
  <c r="K106" i="8" s="1"/>
  <c r="J109" i="2"/>
  <c r="H106" i="8" s="1"/>
  <c r="I106" i="8" s="1"/>
  <c r="T108" i="2"/>
  <c r="L105" i="8" s="1"/>
  <c r="M105" i="8" s="1"/>
  <c r="O108" i="2"/>
  <c r="J105" i="8" s="1"/>
  <c r="K105" i="8" s="1"/>
  <c r="J108" i="2"/>
  <c r="H105" i="8" s="1"/>
  <c r="I105" i="8" s="1"/>
  <c r="T107" i="2"/>
  <c r="L104" i="8" s="1"/>
  <c r="M104" i="8" s="1"/>
  <c r="O107" i="2"/>
  <c r="J104" i="8" s="1"/>
  <c r="K104" i="8" s="1"/>
  <c r="J107" i="2"/>
  <c r="H104" i="8" s="1"/>
  <c r="I104" i="8" s="1"/>
  <c r="T106" i="2"/>
  <c r="L103" i="8" s="1"/>
  <c r="M103" i="8" s="1"/>
  <c r="O106" i="2"/>
  <c r="J103" i="8" s="1"/>
  <c r="K103" i="8" s="1"/>
  <c r="J106" i="2"/>
  <c r="H103" i="8" s="1"/>
  <c r="I103" i="8" s="1"/>
  <c r="T105" i="2"/>
  <c r="L102" i="8" s="1"/>
  <c r="M102" i="8" s="1"/>
  <c r="O105" i="2"/>
  <c r="J102" i="8" s="1"/>
  <c r="K102" i="8" s="1"/>
  <c r="J105" i="2"/>
  <c r="H102" i="8" s="1"/>
  <c r="I102" i="8" s="1"/>
  <c r="T104" i="2"/>
  <c r="L101" i="8" s="1"/>
  <c r="M101" i="8" s="1"/>
  <c r="O104" i="2"/>
  <c r="J101" i="8" s="1"/>
  <c r="K101" i="8" s="1"/>
  <c r="J104" i="2"/>
  <c r="H101" i="8" s="1"/>
  <c r="I101" i="8" s="1"/>
  <c r="T103" i="2"/>
  <c r="L100" i="8" s="1"/>
  <c r="M100" i="8" s="1"/>
  <c r="O103" i="2"/>
  <c r="J100" i="8" s="1"/>
  <c r="K100" i="8" s="1"/>
  <c r="J103" i="2"/>
  <c r="H100" i="8" s="1"/>
  <c r="I100" i="8" s="1"/>
  <c r="T102" i="2"/>
  <c r="L99" i="8" s="1"/>
  <c r="M99" i="8" s="1"/>
  <c r="O102" i="2"/>
  <c r="J99" i="8" s="1"/>
  <c r="K99" i="8" s="1"/>
  <c r="J102" i="2"/>
  <c r="H99" i="8" s="1"/>
  <c r="I99" i="8" s="1"/>
  <c r="T101" i="2"/>
  <c r="L98" i="8" s="1"/>
  <c r="M98" i="8" s="1"/>
  <c r="O101" i="2"/>
  <c r="J98" i="8" s="1"/>
  <c r="K98" i="8" s="1"/>
  <c r="J101" i="2"/>
  <c r="H98" i="8" s="1"/>
  <c r="I98" i="8" s="1"/>
  <c r="T100" i="2"/>
  <c r="L97" i="8" s="1"/>
  <c r="M97" i="8" s="1"/>
  <c r="O100" i="2"/>
  <c r="J97" i="8" s="1"/>
  <c r="K97" i="8" s="1"/>
  <c r="J100" i="2"/>
  <c r="H97" i="8" s="1"/>
  <c r="I97" i="8" s="1"/>
  <c r="T99" i="2"/>
  <c r="L96" i="8" s="1"/>
  <c r="M96" i="8" s="1"/>
  <c r="O99" i="2"/>
  <c r="J96" i="8" s="1"/>
  <c r="K96" i="8" s="1"/>
  <c r="J99" i="2"/>
  <c r="H96" i="8" s="1"/>
  <c r="I96" i="8" s="1"/>
  <c r="T98" i="2"/>
  <c r="L95" i="8" s="1"/>
  <c r="M95" i="8" s="1"/>
  <c r="O98" i="2"/>
  <c r="J95" i="8" s="1"/>
  <c r="K95" i="8" s="1"/>
  <c r="J98" i="2"/>
  <c r="H95" i="8" s="1"/>
  <c r="I95" i="8" s="1"/>
  <c r="T97" i="2"/>
  <c r="L94" i="8" s="1"/>
  <c r="M94" i="8" s="1"/>
  <c r="O97" i="2"/>
  <c r="J94" i="8" s="1"/>
  <c r="K94" i="8" s="1"/>
  <c r="J97" i="2"/>
  <c r="H94" i="8" s="1"/>
  <c r="I94" i="8" s="1"/>
  <c r="T96" i="2"/>
  <c r="L93" i="8" s="1"/>
  <c r="M93" i="8" s="1"/>
  <c r="O96" i="2"/>
  <c r="J93" i="8" s="1"/>
  <c r="K93" i="8" s="1"/>
  <c r="J96" i="2"/>
  <c r="H93" i="8" s="1"/>
  <c r="I93" i="8" s="1"/>
  <c r="T95" i="2"/>
  <c r="L92" i="8" s="1"/>
  <c r="M92" i="8" s="1"/>
  <c r="O95" i="2"/>
  <c r="J92" i="8" s="1"/>
  <c r="K92" i="8" s="1"/>
  <c r="J95" i="2"/>
  <c r="H92" i="8" s="1"/>
  <c r="I92" i="8" s="1"/>
  <c r="T94" i="2"/>
  <c r="L91" i="8" s="1"/>
  <c r="M91" i="8" s="1"/>
  <c r="O94" i="2"/>
  <c r="J91" i="8" s="1"/>
  <c r="K91" i="8" s="1"/>
  <c r="J94" i="2"/>
  <c r="H91" i="8" s="1"/>
  <c r="I91" i="8" s="1"/>
  <c r="T93" i="2"/>
  <c r="L90" i="8" s="1"/>
  <c r="M90" i="8" s="1"/>
  <c r="O93" i="2"/>
  <c r="J90" i="8" s="1"/>
  <c r="K90" i="8" s="1"/>
  <c r="J93" i="2"/>
  <c r="H90" i="8" s="1"/>
  <c r="I90" i="8" s="1"/>
  <c r="T92" i="2"/>
  <c r="L89" i="8" s="1"/>
  <c r="M89" i="8" s="1"/>
  <c r="O92" i="2"/>
  <c r="J89" i="8" s="1"/>
  <c r="K89" i="8" s="1"/>
  <c r="J92" i="2"/>
  <c r="H89" i="8" s="1"/>
  <c r="I89" i="8" s="1"/>
  <c r="T91" i="2"/>
  <c r="L88" i="8" s="1"/>
  <c r="M88" i="8" s="1"/>
  <c r="O91" i="2"/>
  <c r="J88" i="8" s="1"/>
  <c r="K88" i="8" s="1"/>
  <c r="J91" i="2"/>
  <c r="H88" i="8" s="1"/>
  <c r="I88" i="8" s="1"/>
  <c r="T90" i="2"/>
  <c r="L87" i="8" s="1"/>
  <c r="M87" i="8" s="1"/>
  <c r="O90" i="2"/>
  <c r="J87" i="8" s="1"/>
  <c r="K87" i="8" s="1"/>
  <c r="J90" i="2"/>
  <c r="H87" i="8" s="1"/>
  <c r="I87" i="8" s="1"/>
  <c r="T89" i="2"/>
  <c r="L86" i="8" s="1"/>
  <c r="M86" i="8" s="1"/>
  <c r="O89" i="2"/>
  <c r="J86" i="8" s="1"/>
  <c r="K86" i="8" s="1"/>
  <c r="J89" i="2"/>
  <c r="H86" i="8" s="1"/>
  <c r="I86" i="8" s="1"/>
  <c r="T88" i="2"/>
  <c r="O88" i="2"/>
  <c r="J85" i="8" s="1"/>
  <c r="K85" i="8" s="1"/>
  <c r="J88" i="2"/>
  <c r="H85" i="8" s="1"/>
  <c r="I85" i="8" s="1"/>
  <c r="T87" i="2"/>
  <c r="L84" i="8" s="1"/>
  <c r="M84" i="8" s="1"/>
  <c r="O87" i="2"/>
  <c r="J84" i="8" s="1"/>
  <c r="K84" i="8" s="1"/>
  <c r="J87" i="2"/>
  <c r="H84" i="8" s="1"/>
  <c r="I84" i="8" s="1"/>
  <c r="T86" i="2"/>
  <c r="L83" i="8" s="1"/>
  <c r="M83" i="8" s="1"/>
  <c r="O86" i="2"/>
  <c r="J83" i="8" s="1"/>
  <c r="K83" i="8" s="1"/>
  <c r="J86" i="2"/>
  <c r="H83" i="8" s="1"/>
  <c r="I83" i="8" s="1"/>
  <c r="T85" i="2"/>
  <c r="L82" i="8" s="1"/>
  <c r="M82" i="8" s="1"/>
  <c r="O85" i="2"/>
  <c r="J82" i="8" s="1"/>
  <c r="K82" i="8" s="1"/>
  <c r="J85" i="2"/>
  <c r="H82" i="8" s="1"/>
  <c r="I82" i="8" s="1"/>
  <c r="T84" i="2"/>
  <c r="L81" i="8" s="1"/>
  <c r="M81" i="8" s="1"/>
  <c r="O84" i="2"/>
  <c r="J81" i="8" s="1"/>
  <c r="K81" i="8" s="1"/>
  <c r="J84" i="2"/>
  <c r="H81" i="8" s="1"/>
  <c r="I81" i="8" s="1"/>
  <c r="T83" i="2"/>
  <c r="L80" i="8" s="1"/>
  <c r="M80" i="8" s="1"/>
  <c r="O83" i="2"/>
  <c r="J80" i="8" s="1"/>
  <c r="K80" i="8" s="1"/>
  <c r="J83" i="2"/>
  <c r="H80" i="8" s="1"/>
  <c r="I80" i="8" s="1"/>
  <c r="T82" i="2"/>
  <c r="L79" i="8" s="1"/>
  <c r="M79" i="8" s="1"/>
  <c r="O82" i="2"/>
  <c r="J79" i="8" s="1"/>
  <c r="K79" i="8" s="1"/>
  <c r="J82" i="2"/>
  <c r="H79" i="8" s="1"/>
  <c r="I79" i="8" s="1"/>
  <c r="T81" i="2"/>
  <c r="L78" i="8" s="1"/>
  <c r="M78" i="8" s="1"/>
  <c r="O81" i="2"/>
  <c r="J78" i="8" s="1"/>
  <c r="K78" i="8" s="1"/>
  <c r="J81" i="2"/>
  <c r="H78" i="8" s="1"/>
  <c r="I78" i="8" s="1"/>
  <c r="T80" i="2"/>
  <c r="L77" i="8" s="1"/>
  <c r="M77" i="8" s="1"/>
  <c r="O80" i="2"/>
  <c r="J77" i="8" s="1"/>
  <c r="K77" i="8" s="1"/>
  <c r="J80" i="2"/>
  <c r="H77" i="8" s="1"/>
  <c r="I77" i="8" s="1"/>
  <c r="T79" i="2"/>
  <c r="L76" i="8" s="1"/>
  <c r="M76" i="8" s="1"/>
  <c r="O79" i="2"/>
  <c r="J76" i="8" s="1"/>
  <c r="K76" i="8" s="1"/>
  <c r="J79" i="2"/>
  <c r="H76" i="8" s="1"/>
  <c r="I76" i="8" s="1"/>
  <c r="T78" i="2"/>
  <c r="L75" i="8" s="1"/>
  <c r="M75" i="8" s="1"/>
  <c r="O78" i="2"/>
  <c r="J75" i="8" s="1"/>
  <c r="K75" i="8" s="1"/>
  <c r="J78" i="2"/>
  <c r="H75" i="8" s="1"/>
  <c r="I75" i="8" s="1"/>
  <c r="T77" i="2"/>
  <c r="L74" i="8" s="1"/>
  <c r="M74" i="8" s="1"/>
  <c r="O77" i="2"/>
  <c r="J74" i="8" s="1"/>
  <c r="K74" i="8" s="1"/>
  <c r="J77" i="2"/>
  <c r="H74" i="8" s="1"/>
  <c r="I74" i="8" s="1"/>
  <c r="T76" i="2"/>
  <c r="L73" i="8" s="1"/>
  <c r="M73" i="8" s="1"/>
  <c r="O76" i="2"/>
  <c r="J73" i="8" s="1"/>
  <c r="K73" i="8" s="1"/>
  <c r="J76" i="2"/>
  <c r="H73" i="8" s="1"/>
  <c r="I73" i="8" s="1"/>
  <c r="T75" i="2"/>
  <c r="L72" i="8" s="1"/>
  <c r="M72" i="8" s="1"/>
  <c r="O75" i="2"/>
  <c r="J72" i="8" s="1"/>
  <c r="K72" i="8" s="1"/>
  <c r="J75" i="2"/>
  <c r="H72" i="8" s="1"/>
  <c r="I72" i="8" s="1"/>
  <c r="T74" i="2"/>
  <c r="L71" i="8" s="1"/>
  <c r="M71" i="8" s="1"/>
  <c r="O74" i="2"/>
  <c r="J71" i="8" s="1"/>
  <c r="K71" i="8" s="1"/>
  <c r="J74" i="2"/>
  <c r="H71" i="8" s="1"/>
  <c r="I71" i="8" s="1"/>
  <c r="T73" i="2"/>
  <c r="L70" i="8" s="1"/>
  <c r="M70" i="8" s="1"/>
  <c r="O73" i="2"/>
  <c r="J70" i="8" s="1"/>
  <c r="K70" i="8" s="1"/>
  <c r="J73" i="2"/>
  <c r="H70" i="8" s="1"/>
  <c r="I70" i="8" s="1"/>
  <c r="T72" i="2"/>
  <c r="L69" i="8" s="1"/>
  <c r="M69" i="8" s="1"/>
  <c r="O72" i="2"/>
  <c r="J69" i="8" s="1"/>
  <c r="K69" i="8" s="1"/>
  <c r="J72" i="2"/>
  <c r="H69" i="8" s="1"/>
  <c r="I69" i="8" s="1"/>
  <c r="T71" i="2"/>
  <c r="L68" i="8" s="1"/>
  <c r="M68" i="8" s="1"/>
  <c r="O71" i="2"/>
  <c r="J68" i="8" s="1"/>
  <c r="K68" i="8" s="1"/>
  <c r="J71" i="2"/>
  <c r="H68" i="8" s="1"/>
  <c r="I68" i="8" s="1"/>
  <c r="T70" i="2"/>
  <c r="L67" i="8" s="1"/>
  <c r="M67" i="8" s="1"/>
  <c r="O70" i="2"/>
  <c r="J67" i="8" s="1"/>
  <c r="K67" i="8" s="1"/>
  <c r="J70" i="2"/>
  <c r="H67" i="8" s="1"/>
  <c r="I67" i="8" s="1"/>
  <c r="T69" i="2"/>
  <c r="L66" i="8" s="1"/>
  <c r="M66" i="8" s="1"/>
  <c r="O69" i="2"/>
  <c r="J66" i="8" s="1"/>
  <c r="K66" i="8" s="1"/>
  <c r="J69" i="2"/>
  <c r="H66" i="8" s="1"/>
  <c r="I66" i="8" s="1"/>
  <c r="T68" i="2"/>
  <c r="L65" i="8" s="1"/>
  <c r="M65" i="8" s="1"/>
  <c r="O68" i="2"/>
  <c r="J65" i="8" s="1"/>
  <c r="K65" i="8" s="1"/>
  <c r="J68" i="2"/>
  <c r="H65" i="8" s="1"/>
  <c r="I65" i="8" s="1"/>
  <c r="T67" i="2"/>
  <c r="L64" i="8" s="1"/>
  <c r="M64" i="8" s="1"/>
  <c r="O67" i="2"/>
  <c r="J64" i="8" s="1"/>
  <c r="K64" i="8" s="1"/>
  <c r="J67" i="2"/>
  <c r="H64" i="8" s="1"/>
  <c r="I64" i="8" s="1"/>
  <c r="T66" i="2"/>
  <c r="L63" i="8" s="1"/>
  <c r="M63" i="8" s="1"/>
  <c r="O66" i="2"/>
  <c r="J63" i="8" s="1"/>
  <c r="K63" i="8" s="1"/>
  <c r="J66" i="2"/>
  <c r="H63" i="8" s="1"/>
  <c r="I63" i="8" s="1"/>
  <c r="T65" i="2"/>
  <c r="L62" i="8" s="1"/>
  <c r="M62" i="8" s="1"/>
  <c r="O65" i="2"/>
  <c r="J62" i="8" s="1"/>
  <c r="K62" i="8" s="1"/>
  <c r="J65" i="2"/>
  <c r="H62" i="8" s="1"/>
  <c r="I62" i="8" s="1"/>
  <c r="T64" i="2"/>
  <c r="L61" i="8" s="1"/>
  <c r="M61" i="8" s="1"/>
  <c r="O64" i="2"/>
  <c r="J61" i="8" s="1"/>
  <c r="K61" i="8" s="1"/>
  <c r="J64" i="2"/>
  <c r="H61" i="8" s="1"/>
  <c r="I61" i="8" s="1"/>
  <c r="T63" i="2"/>
  <c r="L60" i="8" s="1"/>
  <c r="M60" i="8" s="1"/>
  <c r="O63" i="2"/>
  <c r="J60" i="8" s="1"/>
  <c r="K60" i="8" s="1"/>
  <c r="J63" i="2"/>
  <c r="H60" i="8" s="1"/>
  <c r="I60" i="8" s="1"/>
  <c r="T62" i="2"/>
  <c r="L59" i="8" s="1"/>
  <c r="M59" i="8" s="1"/>
  <c r="O62" i="2"/>
  <c r="J59" i="8" s="1"/>
  <c r="K59" i="8" s="1"/>
  <c r="J62" i="2"/>
  <c r="H59" i="8" s="1"/>
  <c r="I59" i="8" s="1"/>
  <c r="T61" i="2"/>
  <c r="L58" i="8" s="1"/>
  <c r="M58" i="8" s="1"/>
  <c r="O61" i="2"/>
  <c r="J58" i="8" s="1"/>
  <c r="K58" i="8" s="1"/>
  <c r="J61" i="2"/>
  <c r="H58" i="8" s="1"/>
  <c r="I58" i="8" s="1"/>
  <c r="T60" i="2"/>
  <c r="L57" i="8" s="1"/>
  <c r="M57" i="8" s="1"/>
  <c r="O60" i="2"/>
  <c r="J57" i="8" s="1"/>
  <c r="K57" i="8" s="1"/>
  <c r="J60" i="2"/>
  <c r="H57" i="8" s="1"/>
  <c r="I57" i="8" s="1"/>
  <c r="T59" i="2"/>
  <c r="L56" i="8" s="1"/>
  <c r="M56" i="8" s="1"/>
  <c r="O59" i="2"/>
  <c r="J56" i="8" s="1"/>
  <c r="K56" i="8" s="1"/>
  <c r="J59" i="2"/>
  <c r="H56" i="8" s="1"/>
  <c r="I56" i="8" s="1"/>
  <c r="T58" i="2"/>
  <c r="L55" i="8" s="1"/>
  <c r="M55" i="8" s="1"/>
  <c r="O58" i="2"/>
  <c r="J55" i="8" s="1"/>
  <c r="K55" i="8" s="1"/>
  <c r="J58" i="2"/>
  <c r="H55" i="8" s="1"/>
  <c r="I55" i="8" s="1"/>
  <c r="T57" i="2"/>
  <c r="L54" i="8" s="1"/>
  <c r="M54" i="8" s="1"/>
  <c r="O57" i="2"/>
  <c r="J54" i="8" s="1"/>
  <c r="K54" i="8" s="1"/>
  <c r="J57" i="2"/>
  <c r="H54" i="8" s="1"/>
  <c r="I54" i="8" s="1"/>
  <c r="T56" i="2"/>
  <c r="L53" i="8" s="1"/>
  <c r="M53" i="8" s="1"/>
  <c r="O56" i="2"/>
  <c r="J53" i="8" s="1"/>
  <c r="K53" i="8" s="1"/>
  <c r="J56" i="2"/>
  <c r="H53" i="8" s="1"/>
  <c r="I53" i="8" s="1"/>
  <c r="T55" i="2"/>
  <c r="L52" i="8" s="1"/>
  <c r="M52" i="8" s="1"/>
  <c r="O55" i="2"/>
  <c r="J52" i="8" s="1"/>
  <c r="K52" i="8" s="1"/>
  <c r="J55" i="2"/>
  <c r="H52" i="8" s="1"/>
  <c r="I52" i="8" s="1"/>
  <c r="T54" i="2"/>
  <c r="L51" i="8" s="1"/>
  <c r="M51" i="8" s="1"/>
  <c r="O54" i="2"/>
  <c r="J51" i="8" s="1"/>
  <c r="K51" i="8" s="1"/>
  <c r="J54" i="2"/>
  <c r="H51" i="8" s="1"/>
  <c r="I51" i="8" s="1"/>
  <c r="T53" i="2"/>
  <c r="L50" i="8" s="1"/>
  <c r="M50" i="8" s="1"/>
  <c r="O53" i="2"/>
  <c r="J50" i="8" s="1"/>
  <c r="K50" i="8" s="1"/>
  <c r="J53" i="2"/>
  <c r="H50" i="8" s="1"/>
  <c r="I50" i="8" s="1"/>
  <c r="T52" i="2"/>
  <c r="L49" i="8" s="1"/>
  <c r="M49" i="8" s="1"/>
  <c r="O52" i="2"/>
  <c r="J49" i="8" s="1"/>
  <c r="K49" i="8" s="1"/>
  <c r="J52" i="2"/>
  <c r="H49" i="8" s="1"/>
  <c r="I49" i="8" s="1"/>
  <c r="T51" i="2"/>
  <c r="L48" i="8" s="1"/>
  <c r="M48" i="8" s="1"/>
  <c r="O51" i="2"/>
  <c r="J48" i="8" s="1"/>
  <c r="K48" i="8" s="1"/>
  <c r="J51" i="2"/>
  <c r="H48" i="8" s="1"/>
  <c r="I48" i="8" s="1"/>
  <c r="T50" i="2"/>
  <c r="L47" i="8" s="1"/>
  <c r="M47" i="8" s="1"/>
  <c r="O50" i="2"/>
  <c r="J47" i="8" s="1"/>
  <c r="K47" i="8" s="1"/>
  <c r="J50" i="2"/>
  <c r="H47" i="8" s="1"/>
  <c r="I47" i="8" s="1"/>
  <c r="T49" i="2"/>
  <c r="L46" i="8" s="1"/>
  <c r="M46" i="8" s="1"/>
  <c r="O49" i="2"/>
  <c r="J46" i="8" s="1"/>
  <c r="K46" i="8" s="1"/>
  <c r="J49" i="2"/>
  <c r="H46" i="8" s="1"/>
  <c r="I46" i="8" s="1"/>
  <c r="T48" i="2"/>
  <c r="L45" i="8" s="1"/>
  <c r="M45" i="8" s="1"/>
  <c r="O48" i="2"/>
  <c r="J45" i="8" s="1"/>
  <c r="K45" i="8" s="1"/>
  <c r="J48" i="2"/>
  <c r="H45" i="8" s="1"/>
  <c r="I45" i="8" s="1"/>
  <c r="T47" i="2"/>
  <c r="L44" i="8" s="1"/>
  <c r="M44" i="8" s="1"/>
  <c r="O47" i="2"/>
  <c r="J44" i="8" s="1"/>
  <c r="K44" i="8" s="1"/>
  <c r="J47" i="2"/>
  <c r="H44" i="8" s="1"/>
  <c r="I44" i="8" s="1"/>
  <c r="T46" i="2"/>
  <c r="L43" i="8" s="1"/>
  <c r="M43" i="8" s="1"/>
  <c r="O46" i="2"/>
  <c r="J43" i="8" s="1"/>
  <c r="K43" i="8" s="1"/>
  <c r="J46" i="2"/>
  <c r="H43" i="8" s="1"/>
  <c r="I43" i="8" s="1"/>
  <c r="T45" i="2"/>
  <c r="L42" i="8" s="1"/>
  <c r="M42" i="8" s="1"/>
  <c r="O45" i="2"/>
  <c r="J42" i="8" s="1"/>
  <c r="K42" i="8" s="1"/>
  <c r="J45" i="2"/>
  <c r="H42" i="8" s="1"/>
  <c r="I42" i="8" s="1"/>
  <c r="T44" i="2"/>
  <c r="L41" i="8" s="1"/>
  <c r="M41" i="8" s="1"/>
  <c r="O44" i="2"/>
  <c r="J41" i="8" s="1"/>
  <c r="K41" i="8" s="1"/>
  <c r="J44" i="2"/>
  <c r="H41" i="8" s="1"/>
  <c r="I41" i="8" s="1"/>
  <c r="T43" i="2"/>
  <c r="L40" i="8" s="1"/>
  <c r="M40" i="8" s="1"/>
  <c r="O43" i="2"/>
  <c r="J40" i="8" s="1"/>
  <c r="K40" i="8" s="1"/>
  <c r="J43" i="2"/>
  <c r="H40" i="8" s="1"/>
  <c r="I40" i="8" s="1"/>
  <c r="T42" i="2"/>
  <c r="L39" i="8" s="1"/>
  <c r="M39" i="8" s="1"/>
  <c r="O42" i="2"/>
  <c r="J39" i="8" s="1"/>
  <c r="K39" i="8" s="1"/>
  <c r="J42" i="2"/>
  <c r="H39" i="8" s="1"/>
  <c r="I39" i="8" s="1"/>
  <c r="T41" i="2"/>
  <c r="L38" i="8" s="1"/>
  <c r="M38" i="8" s="1"/>
  <c r="O41" i="2"/>
  <c r="J38" i="8" s="1"/>
  <c r="K38" i="8" s="1"/>
  <c r="J41" i="2"/>
  <c r="H38" i="8" s="1"/>
  <c r="I38" i="8" s="1"/>
  <c r="T40" i="2"/>
  <c r="L37" i="8" s="1"/>
  <c r="M37" i="8" s="1"/>
  <c r="O40" i="2"/>
  <c r="J37" i="8" s="1"/>
  <c r="K37" i="8" s="1"/>
  <c r="J40" i="2"/>
  <c r="H37" i="8" s="1"/>
  <c r="I37" i="8" s="1"/>
  <c r="T39" i="2"/>
  <c r="L36" i="8" s="1"/>
  <c r="M36" i="8" s="1"/>
  <c r="O39" i="2"/>
  <c r="J36" i="8" s="1"/>
  <c r="K36" i="8" s="1"/>
  <c r="J39" i="2"/>
  <c r="H36" i="8" s="1"/>
  <c r="I36" i="8" s="1"/>
  <c r="T38" i="2"/>
  <c r="L35" i="8" s="1"/>
  <c r="M35" i="8" s="1"/>
  <c r="O38" i="2"/>
  <c r="J35" i="8" s="1"/>
  <c r="K35" i="8" s="1"/>
  <c r="J38" i="2"/>
  <c r="H35" i="8" s="1"/>
  <c r="I35" i="8" s="1"/>
  <c r="T37" i="2"/>
  <c r="L34" i="8" s="1"/>
  <c r="M34" i="8" s="1"/>
  <c r="O37" i="2"/>
  <c r="J34" i="8" s="1"/>
  <c r="K34" i="8" s="1"/>
  <c r="J37" i="2"/>
  <c r="H34" i="8" s="1"/>
  <c r="I34" i="8" s="1"/>
  <c r="T36" i="2"/>
  <c r="L33" i="8" s="1"/>
  <c r="M33" i="8" s="1"/>
  <c r="O36" i="2"/>
  <c r="J33" i="8" s="1"/>
  <c r="K33" i="8" s="1"/>
  <c r="J36" i="2"/>
  <c r="H33" i="8" s="1"/>
  <c r="I33" i="8" s="1"/>
  <c r="T35" i="2"/>
  <c r="L32" i="8" s="1"/>
  <c r="M32" i="8" s="1"/>
  <c r="O35" i="2"/>
  <c r="J32" i="8" s="1"/>
  <c r="K32" i="8" s="1"/>
  <c r="J35" i="2"/>
  <c r="H32" i="8" s="1"/>
  <c r="I32" i="8" s="1"/>
  <c r="T34" i="2"/>
  <c r="L31" i="8" s="1"/>
  <c r="M31" i="8" s="1"/>
  <c r="O34" i="2"/>
  <c r="J31" i="8" s="1"/>
  <c r="K31" i="8" s="1"/>
  <c r="J34" i="2"/>
  <c r="H31" i="8" s="1"/>
  <c r="I31" i="8" s="1"/>
  <c r="T33" i="2"/>
  <c r="L30" i="8" s="1"/>
  <c r="M30" i="8" s="1"/>
  <c r="O33" i="2"/>
  <c r="J30" i="8" s="1"/>
  <c r="K30" i="8" s="1"/>
  <c r="J33" i="2"/>
  <c r="H30" i="8" s="1"/>
  <c r="I30" i="8" s="1"/>
  <c r="T32" i="2"/>
  <c r="L29" i="8" s="1"/>
  <c r="M29" i="8" s="1"/>
  <c r="O32" i="2"/>
  <c r="J29" i="8" s="1"/>
  <c r="K29" i="8" s="1"/>
  <c r="J32" i="2"/>
  <c r="H29" i="8" s="1"/>
  <c r="I29" i="8" s="1"/>
  <c r="T31" i="2"/>
  <c r="L28" i="8" s="1"/>
  <c r="M28" i="8" s="1"/>
  <c r="O31" i="2"/>
  <c r="J28" i="8" s="1"/>
  <c r="K28" i="8" s="1"/>
  <c r="J31" i="2"/>
  <c r="H28" i="8" s="1"/>
  <c r="I28" i="8" s="1"/>
  <c r="T30" i="2"/>
  <c r="L27" i="8" s="1"/>
  <c r="M27" i="8" s="1"/>
  <c r="O30" i="2"/>
  <c r="J27" i="8" s="1"/>
  <c r="K27" i="8" s="1"/>
  <c r="J30" i="2"/>
  <c r="H27" i="8" s="1"/>
  <c r="I27" i="8" s="1"/>
  <c r="T29" i="2"/>
  <c r="L26" i="8" s="1"/>
  <c r="M26" i="8" s="1"/>
  <c r="O29" i="2"/>
  <c r="J26" i="8" s="1"/>
  <c r="K26" i="8" s="1"/>
  <c r="J29" i="2"/>
  <c r="H26" i="8" s="1"/>
  <c r="I26" i="8" s="1"/>
  <c r="T28" i="2"/>
  <c r="L25" i="8" s="1"/>
  <c r="M25" i="8" s="1"/>
  <c r="O28" i="2"/>
  <c r="J25" i="8" s="1"/>
  <c r="K25" i="8" s="1"/>
  <c r="J28" i="2"/>
  <c r="H25" i="8" s="1"/>
  <c r="I25" i="8" s="1"/>
  <c r="T27" i="2"/>
  <c r="L24" i="8" s="1"/>
  <c r="M24" i="8" s="1"/>
  <c r="O27" i="2"/>
  <c r="J24" i="8" s="1"/>
  <c r="K24" i="8" s="1"/>
  <c r="J27" i="2"/>
  <c r="H24" i="8" s="1"/>
  <c r="I24" i="8" s="1"/>
  <c r="T26" i="2"/>
  <c r="L23" i="8" s="1"/>
  <c r="M23" i="8" s="1"/>
  <c r="O26" i="2"/>
  <c r="J23" i="8" s="1"/>
  <c r="K23" i="8" s="1"/>
  <c r="J26" i="2"/>
  <c r="H23" i="8" s="1"/>
  <c r="I23" i="8" s="1"/>
  <c r="T25" i="2"/>
  <c r="L22" i="8" s="1"/>
  <c r="M22" i="8" s="1"/>
  <c r="O25" i="2"/>
  <c r="J22" i="8" s="1"/>
  <c r="K22" i="8" s="1"/>
  <c r="J25" i="2"/>
  <c r="H22" i="8" s="1"/>
  <c r="I22" i="8" s="1"/>
  <c r="T24" i="2"/>
  <c r="L21" i="8" s="1"/>
  <c r="M21" i="8" s="1"/>
  <c r="O24" i="2"/>
  <c r="J21" i="8" s="1"/>
  <c r="K21" i="8" s="1"/>
  <c r="J24" i="2"/>
  <c r="H21" i="8" s="1"/>
  <c r="I21" i="8" s="1"/>
  <c r="T23" i="2"/>
  <c r="L20" i="8" s="1"/>
  <c r="M20" i="8" s="1"/>
  <c r="O23" i="2"/>
  <c r="J20" i="8" s="1"/>
  <c r="K20" i="8" s="1"/>
  <c r="J23" i="2"/>
  <c r="H20" i="8" s="1"/>
  <c r="I20" i="8" s="1"/>
  <c r="T22" i="2"/>
  <c r="L19" i="8" s="1"/>
  <c r="M19" i="8" s="1"/>
  <c r="O22" i="2"/>
  <c r="J19" i="8" s="1"/>
  <c r="K19" i="8" s="1"/>
  <c r="J22" i="2"/>
  <c r="H19" i="8" s="1"/>
  <c r="I19" i="8" s="1"/>
  <c r="T21" i="2"/>
  <c r="L18" i="8" s="1"/>
  <c r="M18" i="8" s="1"/>
  <c r="O21" i="2"/>
  <c r="J18" i="8" s="1"/>
  <c r="K18" i="8" s="1"/>
  <c r="J21" i="2"/>
  <c r="H18" i="8" s="1"/>
  <c r="I18" i="8" s="1"/>
  <c r="T20" i="2"/>
  <c r="L17" i="8" s="1"/>
  <c r="M17" i="8" s="1"/>
  <c r="O20" i="2"/>
  <c r="J17" i="8" s="1"/>
  <c r="K17" i="8" s="1"/>
  <c r="J20" i="2"/>
  <c r="H17" i="8" s="1"/>
  <c r="I17" i="8" s="1"/>
  <c r="T19" i="2"/>
  <c r="L16" i="8" s="1"/>
  <c r="M16" i="8" s="1"/>
  <c r="O19" i="2"/>
  <c r="J16" i="8" s="1"/>
  <c r="K16" i="8" s="1"/>
  <c r="J19" i="2"/>
  <c r="H16" i="8" s="1"/>
  <c r="I16" i="8" s="1"/>
  <c r="T18" i="2"/>
  <c r="L15" i="8" s="1"/>
  <c r="M15" i="8" s="1"/>
  <c r="O18" i="2"/>
  <c r="J15" i="8" s="1"/>
  <c r="K15" i="8" s="1"/>
  <c r="J18" i="2"/>
  <c r="H15" i="8" s="1"/>
  <c r="I15" i="8" s="1"/>
  <c r="T17" i="2"/>
  <c r="L14" i="8" s="1"/>
  <c r="M14" i="8" s="1"/>
  <c r="O17" i="2"/>
  <c r="J14" i="8" s="1"/>
  <c r="K14" i="8" s="1"/>
  <c r="J17" i="2"/>
  <c r="H14" i="8" s="1"/>
  <c r="I14" i="8" s="1"/>
  <c r="T16" i="2"/>
  <c r="L13" i="8" s="1"/>
  <c r="M13" i="8" s="1"/>
  <c r="O16" i="2"/>
  <c r="J13" i="8" s="1"/>
  <c r="K13" i="8" s="1"/>
  <c r="J16" i="2"/>
  <c r="H13" i="8" s="1"/>
  <c r="I13" i="8" s="1"/>
  <c r="T15" i="2"/>
  <c r="L12" i="8" s="1"/>
  <c r="M12" i="8" s="1"/>
  <c r="O15" i="2"/>
  <c r="J12" i="8" s="1"/>
  <c r="K12" i="8" s="1"/>
  <c r="J15" i="2"/>
  <c r="H12" i="8" s="1"/>
  <c r="I12" i="8" s="1"/>
  <c r="T14" i="2"/>
  <c r="L11" i="8" s="1"/>
  <c r="M11" i="8" s="1"/>
  <c r="O14" i="2"/>
  <c r="J11" i="8" s="1"/>
  <c r="K11" i="8" s="1"/>
  <c r="J14" i="2"/>
  <c r="H11" i="8" s="1"/>
  <c r="I11" i="8" s="1"/>
  <c r="T13" i="2"/>
  <c r="L10" i="8" s="1"/>
  <c r="M10" i="8" s="1"/>
  <c r="O13" i="2"/>
  <c r="J10" i="8" s="1"/>
  <c r="K10" i="8" s="1"/>
  <c r="J13" i="2"/>
  <c r="H10" i="8" s="1"/>
  <c r="I10" i="8" s="1"/>
  <c r="T12" i="2"/>
  <c r="O12" i="2"/>
  <c r="J9" i="8" s="1"/>
  <c r="K9" i="8" s="1"/>
  <c r="J12" i="2"/>
  <c r="H9" i="8" s="1"/>
  <c r="I9" i="8" s="1"/>
  <c r="T11" i="2"/>
  <c r="L8" i="8" s="1"/>
  <c r="M8" i="8" s="1"/>
  <c r="O11" i="2"/>
  <c r="J8" i="8" s="1"/>
  <c r="K8" i="8" s="1"/>
  <c r="J11" i="2"/>
  <c r="H8" i="8" s="1"/>
  <c r="I8" i="8" s="1"/>
  <c r="T10" i="2"/>
  <c r="L7" i="8" s="1"/>
  <c r="M7" i="8" s="1"/>
  <c r="O10" i="2"/>
  <c r="J7" i="8" s="1"/>
  <c r="K7" i="8" s="1"/>
  <c r="J10" i="2"/>
  <c r="H7" i="8" s="1"/>
  <c r="I7" i="8" s="1"/>
  <c r="T9" i="2"/>
  <c r="L6" i="8" s="1"/>
  <c r="M6" i="8" s="1"/>
  <c r="O9" i="2"/>
  <c r="J6" i="8" s="1"/>
  <c r="K6" i="8" s="1"/>
  <c r="J9" i="2"/>
  <c r="H6" i="8" s="1"/>
  <c r="I6" i="8" s="1"/>
  <c r="T8" i="2"/>
  <c r="L5" i="8" s="1"/>
  <c r="M5" i="8" s="1"/>
  <c r="O8" i="2"/>
  <c r="J5" i="8" s="1"/>
  <c r="J8" i="2"/>
  <c r="H5" i="8" s="1"/>
  <c r="T7" i="2"/>
  <c r="O7" i="2"/>
  <c r="J4" i="8" s="1"/>
  <c r="K4" i="8" s="1"/>
  <c r="J7" i="2"/>
  <c r="H4" i="8" s="1"/>
  <c r="G13" i="8" l="1"/>
  <c r="G32" i="8"/>
  <c r="G40" i="8"/>
  <c r="G48" i="8"/>
  <c r="G56" i="8"/>
  <c r="G64" i="8"/>
  <c r="G72" i="8"/>
  <c r="G80" i="8"/>
  <c r="G88" i="8"/>
  <c r="G96" i="8"/>
  <c r="G104" i="8"/>
  <c r="G112" i="8"/>
  <c r="G120" i="8"/>
  <c r="G128" i="8"/>
  <c r="G136" i="8"/>
  <c r="G144" i="8"/>
  <c r="G152" i="8"/>
  <c r="G160" i="8"/>
  <c r="G168" i="8"/>
  <c r="G176" i="8"/>
  <c r="G184" i="8"/>
  <c r="G192" i="8"/>
  <c r="G200" i="8"/>
  <c r="G76" i="8"/>
  <c r="G84" i="8"/>
  <c r="G92" i="8"/>
  <c r="G100" i="8"/>
  <c r="G108" i="8"/>
  <c r="G116" i="8"/>
  <c r="G124" i="8"/>
  <c r="G132" i="8"/>
  <c r="G140" i="8"/>
  <c r="G148" i="8"/>
  <c r="G156" i="8"/>
  <c r="G164" i="8"/>
  <c r="G172" i="8"/>
  <c r="G180" i="8"/>
  <c r="G188" i="8"/>
  <c r="G196" i="8"/>
  <c r="E5" i="19"/>
  <c r="L4" i="8"/>
  <c r="M4" i="8" s="1"/>
  <c r="E15" i="19"/>
  <c r="D15" i="19"/>
  <c r="C15" i="19"/>
  <c r="B15" i="19"/>
  <c r="D34" i="19"/>
  <c r="E34" i="19"/>
  <c r="B34" i="19"/>
  <c r="C34" i="19"/>
  <c r="E50" i="19"/>
  <c r="D50" i="19"/>
  <c r="B50" i="19"/>
  <c r="C50" i="19"/>
  <c r="E82" i="19"/>
  <c r="D82" i="19"/>
  <c r="B82" i="19"/>
  <c r="C82" i="19"/>
  <c r="E98" i="19"/>
  <c r="D98" i="19"/>
  <c r="C98" i="19"/>
  <c r="B98" i="19"/>
  <c r="E102" i="19"/>
  <c r="D102" i="19"/>
  <c r="B102" i="19"/>
  <c r="C102" i="19"/>
  <c r="E114" i="19"/>
  <c r="D114" i="19"/>
  <c r="B114" i="19"/>
  <c r="C114" i="19"/>
  <c r="E134" i="19"/>
  <c r="D134" i="19"/>
  <c r="C134" i="19"/>
  <c r="B134" i="19"/>
  <c r="E150" i="19"/>
  <c r="D150" i="19"/>
  <c r="B150" i="19"/>
  <c r="C150" i="19"/>
  <c r="E166" i="19"/>
  <c r="D166" i="19"/>
  <c r="B166" i="19"/>
  <c r="C166" i="19"/>
  <c r="E170" i="19"/>
  <c r="D170" i="19"/>
  <c r="B170" i="19"/>
  <c r="C170" i="19"/>
  <c r="E186" i="19"/>
  <c r="D186" i="19"/>
  <c r="B186" i="19"/>
  <c r="C186" i="19"/>
  <c r="E202" i="19"/>
  <c r="D202" i="19"/>
  <c r="B202" i="19"/>
  <c r="C202" i="19"/>
  <c r="D39" i="19"/>
  <c r="E39" i="19"/>
  <c r="C39" i="19"/>
  <c r="B39" i="19"/>
  <c r="D43" i="19"/>
  <c r="E43" i="19"/>
  <c r="B43" i="19"/>
  <c r="C43" i="19"/>
  <c r="D59" i="19"/>
  <c r="E59" i="19"/>
  <c r="B59" i="19"/>
  <c r="C59" i="19"/>
  <c r="D91" i="19"/>
  <c r="E91" i="19"/>
  <c r="B91" i="19"/>
  <c r="C91" i="19"/>
  <c r="D107" i="19"/>
  <c r="E107" i="19"/>
  <c r="C107" i="19"/>
  <c r="B107" i="19"/>
  <c r="D111" i="19"/>
  <c r="E111" i="19"/>
  <c r="B111" i="19"/>
  <c r="C111" i="19"/>
  <c r="D123" i="19"/>
  <c r="E123" i="19"/>
  <c r="B123" i="19"/>
  <c r="C123" i="19"/>
  <c r="E143" i="19"/>
  <c r="D143" i="19"/>
  <c r="C143" i="19"/>
  <c r="B143" i="19"/>
  <c r="E175" i="19"/>
  <c r="D175" i="19"/>
  <c r="B175" i="19"/>
  <c r="C175" i="19"/>
  <c r="E179" i="19"/>
  <c r="D179" i="19"/>
  <c r="B179" i="19"/>
  <c r="C179" i="19"/>
  <c r="E183" i="19"/>
  <c r="D183" i="19"/>
  <c r="C183" i="19"/>
  <c r="B183" i="19"/>
  <c r="E187" i="19"/>
  <c r="D187" i="19"/>
  <c r="B187" i="19"/>
  <c r="C187" i="19"/>
  <c r="E191" i="19"/>
  <c r="D191" i="19"/>
  <c r="C191" i="19"/>
  <c r="B191" i="19"/>
  <c r="E195" i="19"/>
  <c r="D195" i="19"/>
  <c r="B195" i="19"/>
  <c r="C195" i="19"/>
  <c r="E199" i="19"/>
  <c r="D199" i="19"/>
  <c r="C199" i="19"/>
  <c r="B199" i="19"/>
  <c r="E203" i="19"/>
  <c r="D203" i="19"/>
  <c r="B203" i="19"/>
  <c r="C203" i="19"/>
  <c r="E7" i="19"/>
  <c r="D7" i="19"/>
  <c r="D42" i="19"/>
  <c r="E42" i="19"/>
  <c r="B42" i="19"/>
  <c r="C42" i="19"/>
  <c r="E54" i="19"/>
  <c r="D54" i="19"/>
  <c r="B54" i="19"/>
  <c r="C54" i="19"/>
  <c r="E62" i="19"/>
  <c r="D62" i="19"/>
  <c r="B62" i="19"/>
  <c r="C62" i="19"/>
  <c r="E66" i="19"/>
  <c r="D66" i="19"/>
  <c r="B66" i="19"/>
  <c r="C66" i="19"/>
  <c r="E74" i="19"/>
  <c r="D74" i="19"/>
  <c r="C74" i="19"/>
  <c r="B74" i="19"/>
  <c r="E86" i="19"/>
  <c r="D86" i="19"/>
  <c r="C86" i="19"/>
  <c r="B86" i="19"/>
  <c r="E94" i="19"/>
  <c r="D94" i="19"/>
  <c r="B94" i="19"/>
  <c r="C94" i="19"/>
  <c r="E106" i="19"/>
  <c r="D106" i="19"/>
  <c r="C106" i="19"/>
  <c r="B106" i="19"/>
  <c r="E118" i="19"/>
  <c r="D118" i="19"/>
  <c r="C118" i="19"/>
  <c r="B118" i="19"/>
  <c r="E126" i="19"/>
  <c r="D126" i="19"/>
  <c r="B126" i="19"/>
  <c r="C126" i="19"/>
  <c r="E138" i="19"/>
  <c r="D138" i="19"/>
  <c r="B138" i="19"/>
  <c r="C138" i="19"/>
  <c r="E146" i="19"/>
  <c r="D146" i="19"/>
  <c r="B146" i="19"/>
  <c r="C146" i="19"/>
  <c r="E158" i="19"/>
  <c r="D158" i="19"/>
  <c r="C158" i="19"/>
  <c r="B158" i="19"/>
  <c r="E178" i="19"/>
  <c r="D178" i="19"/>
  <c r="B178" i="19"/>
  <c r="C178" i="19"/>
  <c r="E190" i="19"/>
  <c r="D190" i="19"/>
  <c r="C190" i="19"/>
  <c r="B190" i="19"/>
  <c r="E198" i="19"/>
  <c r="D198" i="19"/>
  <c r="C198" i="19"/>
  <c r="B198" i="19"/>
  <c r="E8" i="19"/>
  <c r="D8" i="19"/>
  <c r="C8" i="19"/>
  <c r="B8" i="19"/>
  <c r="D35" i="19"/>
  <c r="E35" i="19"/>
  <c r="C35" i="19"/>
  <c r="B35" i="19"/>
  <c r="D47" i="19"/>
  <c r="E47" i="19"/>
  <c r="B47" i="19"/>
  <c r="C47" i="19"/>
  <c r="D63" i="19"/>
  <c r="E63" i="19"/>
  <c r="C63" i="19"/>
  <c r="B63" i="19"/>
  <c r="D71" i="19"/>
  <c r="E71" i="19"/>
  <c r="C71" i="19"/>
  <c r="B71" i="19"/>
  <c r="D83" i="19"/>
  <c r="E83" i="19"/>
  <c r="B83" i="19"/>
  <c r="C83" i="19"/>
  <c r="D95" i="19"/>
  <c r="E95" i="19"/>
  <c r="C95" i="19"/>
  <c r="B95" i="19"/>
  <c r="D103" i="19"/>
  <c r="E103" i="19"/>
  <c r="C103" i="19"/>
  <c r="B103" i="19"/>
  <c r="D115" i="19"/>
  <c r="E115" i="19"/>
  <c r="B115" i="19"/>
  <c r="C115" i="19"/>
  <c r="D131" i="19"/>
  <c r="E131" i="19"/>
  <c r="B131" i="19"/>
  <c r="C131" i="19"/>
  <c r="E147" i="19"/>
  <c r="D147" i="19"/>
  <c r="B147" i="19"/>
  <c r="C147" i="19"/>
  <c r="E151" i="19"/>
  <c r="D151" i="19"/>
  <c r="C151" i="19"/>
  <c r="B151" i="19"/>
  <c r="E159" i="19"/>
  <c r="D159" i="19"/>
  <c r="C159" i="19"/>
  <c r="B159" i="19"/>
  <c r="E171" i="19"/>
  <c r="D171" i="19"/>
  <c r="B171" i="19"/>
  <c r="C171" i="19"/>
  <c r="E9" i="19"/>
  <c r="D9" i="19"/>
  <c r="B9" i="19"/>
  <c r="C9" i="19"/>
  <c r="G10" i="8"/>
  <c r="E13" i="19"/>
  <c r="D13" i="19"/>
  <c r="C13" i="19"/>
  <c r="B13" i="19"/>
  <c r="G14" i="8"/>
  <c r="E17" i="19"/>
  <c r="D17" i="19"/>
  <c r="C17" i="19"/>
  <c r="B17" i="19"/>
  <c r="G16" i="8"/>
  <c r="D18" i="19"/>
  <c r="E18" i="19"/>
  <c r="B18" i="19"/>
  <c r="C18" i="19"/>
  <c r="G17" i="8"/>
  <c r="E19" i="19"/>
  <c r="D19" i="19"/>
  <c r="B19" i="19"/>
  <c r="C19" i="19"/>
  <c r="G18" i="8"/>
  <c r="E20" i="19"/>
  <c r="D20" i="19"/>
  <c r="B20" i="19"/>
  <c r="C20" i="19"/>
  <c r="G19" i="8"/>
  <c r="E21" i="19"/>
  <c r="D21" i="19"/>
  <c r="B21" i="19"/>
  <c r="C21" i="19"/>
  <c r="G20" i="8"/>
  <c r="D22" i="19"/>
  <c r="E22" i="19"/>
  <c r="C22" i="19"/>
  <c r="B22" i="19"/>
  <c r="G21" i="8"/>
  <c r="E23" i="19"/>
  <c r="D23" i="19"/>
  <c r="B23" i="19"/>
  <c r="C23" i="19"/>
  <c r="G22" i="8"/>
  <c r="E24" i="19"/>
  <c r="D24" i="19"/>
  <c r="C24" i="19"/>
  <c r="B24" i="19"/>
  <c r="G23" i="8"/>
  <c r="E25" i="19"/>
  <c r="D25" i="19"/>
  <c r="B25" i="19"/>
  <c r="C25" i="19"/>
  <c r="G24" i="8"/>
  <c r="D26" i="19"/>
  <c r="E26" i="19"/>
  <c r="B26" i="19"/>
  <c r="C26" i="19"/>
  <c r="G25" i="8"/>
  <c r="E27" i="19"/>
  <c r="D27" i="19"/>
  <c r="B27" i="19"/>
  <c r="C27" i="19"/>
  <c r="G26" i="8"/>
  <c r="E28" i="19"/>
  <c r="D28" i="19"/>
  <c r="B28" i="19"/>
  <c r="C28" i="19"/>
  <c r="G27" i="8"/>
  <c r="E29" i="19"/>
  <c r="D29" i="19"/>
  <c r="C29" i="19"/>
  <c r="B29" i="19"/>
  <c r="G28" i="8"/>
  <c r="D30" i="19"/>
  <c r="E30" i="19"/>
  <c r="B30" i="19"/>
  <c r="C30" i="19"/>
  <c r="G29" i="8"/>
  <c r="D31" i="19"/>
  <c r="E31" i="19"/>
  <c r="C31" i="19"/>
  <c r="B31" i="19"/>
  <c r="G30" i="8"/>
  <c r="E32" i="19"/>
  <c r="D32" i="19"/>
  <c r="C32" i="19"/>
  <c r="B32" i="19"/>
  <c r="G33" i="8"/>
  <c r="E36" i="19"/>
  <c r="D36" i="19"/>
  <c r="B36" i="19"/>
  <c r="C36" i="19"/>
  <c r="G37" i="8"/>
  <c r="E40" i="19"/>
  <c r="D40" i="19"/>
  <c r="C40" i="19"/>
  <c r="B40" i="19"/>
  <c r="G41" i="8"/>
  <c r="E44" i="19"/>
  <c r="D44" i="19"/>
  <c r="B44" i="19"/>
  <c r="C44" i="19"/>
  <c r="G45" i="8"/>
  <c r="E48" i="19"/>
  <c r="D48" i="19"/>
  <c r="C48" i="19"/>
  <c r="B48" i="19"/>
  <c r="G49" i="8"/>
  <c r="E52" i="19"/>
  <c r="D52" i="19"/>
  <c r="B52" i="19"/>
  <c r="C52" i="19"/>
  <c r="G53" i="8"/>
  <c r="E56" i="19"/>
  <c r="D56" i="19"/>
  <c r="C56" i="19"/>
  <c r="B56" i="19"/>
  <c r="G57" i="8"/>
  <c r="E60" i="19"/>
  <c r="D60" i="19"/>
  <c r="B60" i="19"/>
  <c r="C60" i="19"/>
  <c r="G61" i="8"/>
  <c r="E64" i="19"/>
  <c r="D64" i="19"/>
  <c r="C64" i="19"/>
  <c r="B64" i="19"/>
  <c r="G65" i="8"/>
  <c r="E68" i="19"/>
  <c r="D68" i="19"/>
  <c r="B68" i="19"/>
  <c r="C68" i="19"/>
  <c r="G69" i="8"/>
  <c r="E72" i="19"/>
  <c r="D72" i="19"/>
  <c r="C72" i="19"/>
  <c r="B72" i="19"/>
  <c r="G73" i="8"/>
  <c r="E76" i="19"/>
  <c r="D76" i="19"/>
  <c r="B76" i="19"/>
  <c r="C76" i="19"/>
  <c r="G77" i="8"/>
  <c r="E80" i="19"/>
  <c r="D80" i="19"/>
  <c r="C80" i="19"/>
  <c r="B80" i="19"/>
  <c r="G81" i="8"/>
  <c r="E84" i="19"/>
  <c r="D84" i="19"/>
  <c r="B84" i="19"/>
  <c r="C84" i="19"/>
  <c r="G85" i="8"/>
  <c r="E88" i="19"/>
  <c r="D88" i="19"/>
  <c r="C88" i="19"/>
  <c r="B88" i="19"/>
  <c r="G89" i="8"/>
  <c r="E92" i="19"/>
  <c r="D92" i="19"/>
  <c r="B92" i="19"/>
  <c r="C92" i="19"/>
  <c r="G93" i="8"/>
  <c r="E96" i="19"/>
  <c r="D96" i="19"/>
  <c r="C96" i="19"/>
  <c r="B96" i="19"/>
  <c r="G97" i="8"/>
  <c r="E100" i="19"/>
  <c r="D100" i="19"/>
  <c r="B100" i="19"/>
  <c r="C100" i="19"/>
  <c r="G101" i="8"/>
  <c r="E104" i="19"/>
  <c r="D104" i="19"/>
  <c r="C104" i="19"/>
  <c r="B104" i="19"/>
  <c r="G105" i="8"/>
  <c r="E108" i="19"/>
  <c r="D108" i="19"/>
  <c r="B108" i="19"/>
  <c r="C108" i="19"/>
  <c r="G109" i="8"/>
  <c r="E112" i="19"/>
  <c r="D112" i="19"/>
  <c r="C112" i="19"/>
  <c r="B112" i="19"/>
  <c r="G113" i="8"/>
  <c r="E116" i="19"/>
  <c r="D116" i="19"/>
  <c r="B116" i="19"/>
  <c r="C116" i="19"/>
  <c r="G117" i="8"/>
  <c r="E120" i="19"/>
  <c r="D120" i="19"/>
  <c r="C120" i="19"/>
  <c r="B120" i="19"/>
  <c r="G121" i="8"/>
  <c r="E124" i="19"/>
  <c r="D124" i="19"/>
  <c r="B124" i="19"/>
  <c r="C124" i="19"/>
  <c r="G125" i="8"/>
  <c r="E128" i="19"/>
  <c r="D128" i="19"/>
  <c r="B128" i="19"/>
  <c r="C128" i="19"/>
  <c r="G129" i="8"/>
  <c r="E132" i="19"/>
  <c r="D132" i="19"/>
  <c r="B132" i="19"/>
  <c r="C132" i="19"/>
  <c r="G133" i="8"/>
  <c r="D136" i="19"/>
  <c r="E136" i="19"/>
  <c r="C136" i="19"/>
  <c r="B136" i="19"/>
  <c r="G137" i="8"/>
  <c r="E140" i="19"/>
  <c r="D140" i="19"/>
  <c r="C140" i="19"/>
  <c r="B140" i="19"/>
  <c r="G141" i="8"/>
  <c r="D144" i="19"/>
  <c r="E144" i="19"/>
  <c r="C144" i="19"/>
  <c r="B144" i="19"/>
  <c r="G145" i="8"/>
  <c r="E148" i="19"/>
  <c r="D148" i="19"/>
  <c r="B148" i="19"/>
  <c r="C148" i="19"/>
  <c r="G149" i="8"/>
  <c r="E152" i="19"/>
  <c r="D152" i="19"/>
  <c r="B152" i="19"/>
  <c r="C152" i="19"/>
  <c r="G153" i="8"/>
  <c r="E156" i="19"/>
  <c r="D156" i="19"/>
  <c r="B156" i="19"/>
  <c r="C156" i="19"/>
  <c r="G157" i="8"/>
  <c r="E160" i="19"/>
  <c r="D160" i="19"/>
  <c r="C160" i="19"/>
  <c r="B160" i="19"/>
  <c r="G161" i="8"/>
  <c r="E164" i="19"/>
  <c r="D164" i="19"/>
  <c r="B164" i="19"/>
  <c r="C164" i="19"/>
  <c r="G165" i="8"/>
  <c r="E168" i="19"/>
  <c r="D168" i="19"/>
  <c r="C168" i="19"/>
  <c r="B168" i="19"/>
  <c r="G169" i="8"/>
  <c r="E172" i="19"/>
  <c r="D172" i="19"/>
  <c r="C172" i="19"/>
  <c r="B172" i="19"/>
  <c r="G173" i="8"/>
  <c r="E176" i="19"/>
  <c r="D176" i="19"/>
  <c r="C176" i="19"/>
  <c r="B176" i="19"/>
  <c r="G177" i="8"/>
  <c r="E180" i="19"/>
  <c r="D180" i="19"/>
  <c r="C180" i="19"/>
  <c r="B180" i="19"/>
  <c r="G181" i="8"/>
  <c r="E184" i="19"/>
  <c r="D184" i="19"/>
  <c r="C184" i="19"/>
  <c r="B184" i="19"/>
  <c r="G185" i="8"/>
  <c r="E188" i="19"/>
  <c r="D188" i="19"/>
  <c r="B188" i="19"/>
  <c r="C188" i="19"/>
  <c r="G189" i="8"/>
  <c r="E192" i="19"/>
  <c r="D192" i="19"/>
  <c r="B192" i="19"/>
  <c r="C192" i="19"/>
  <c r="G193" i="8"/>
  <c r="E196" i="19"/>
  <c r="D196" i="19"/>
  <c r="B196" i="19"/>
  <c r="C196" i="19"/>
  <c r="G197" i="8"/>
  <c r="E200" i="19"/>
  <c r="D200" i="19"/>
  <c r="C200" i="19"/>
  <c r="B200" i="19"/>
  <c r="G201" i="8"/>
  <c r="E11" i="19"/>
  <c r="D11" i="19"/>
  <c r="B11" i="19"/>
  <c r="C11" i="19"/>
  <c r="D38" i="19"/>
  <c r="E38" i="19"/>
  <c r="B38" i="19"/>
  <c r="C38" i="19"/>
  <c r="D46" i="19"/>
  <c r="E46" i="19"/>
  <c r="C46" i="19"/>
  <c r="B46" i="19"/>
  <c r="E58" i="19"/>
  <c r="D58" i="19"/>
  <c r="B58" i="19"/>
  <c r="C58" i="19"/>
  <c r="E70" i="19"/>
  <c r="D70" i="19"/>
  <c r="B70" i="19"/>
  <c r="C70" i="19"/>
  <c r="E78" i="19"/>
  <c r="D78" i="19"/>
  <c r="C78" i="19"/>
  <c r="B78" i="19"/>
  <c r="E90" i="19"/>
  <c r="D90" i="19"/>
  <c r="B90" i="19"/>
  <c r="C90" i="19"/>
  <c r="E110" i="19"/>
  <c r="D110" i="19"/>
  <c r="C110" i="19"/>
  <c r="B110" i="19"/>
  <c r="E122" i="19"/>
  <c r="D122" i="19"/>
  <c r="B122" i="19"/>
  <c r="C122" i="19"/>
  <c r="E130" i="19"/>
  <c r="D130" i="19"/>
  <c r="B130" i="19"/>
  <c r="C130" i="19"/>
  <c r="E142" i="19"/>
  <c r="D142" i="19"/>
  <c r="C142" i="19"/>
  <c r="B142" i="19"/>
  <c r="E154" i="19"/>
  <c r="D154" i="19"/>
  <c r="B154" i="19"/>
  <c r="C154" i="19"/>
  <c r="E162" i="19"/>
  <c r="D162" i="19"/>
  <c r="B162" i="19"/>
  <c r="C162" i="19"/>
  <c r="E174" i="19"/>
  <c r="D174" i="19"/>
  <c r="C174" i="19"/>
  <c r="B174" i="19"/>
  <c r="E182" i="19"/>
  <c r="D182" i="19"/>
  <c r="C182" i="19"/>
  <c r="B182" i="19"/>
  <c r="E194" i="19"/>
  <c r="D194" i="19"/>
  <c r="B194" i="19"/>
  <c r="C194" i="19"/>
  <c r="E12" i="19"/>
  <c r="D12" i="19"/>
  <c r="B12" i="19"/>
  <c r="C12" i="19"/>
  <c r="E16" i="19"/>
  <c r="D16" i="19"/>
  <c r="C16" i="19"/>
  <c r="B16" i="19"/>
  <c r="D51" i="19"/>
  <c r="E51" i="19"/>
  <c r="C51" i="19"/>
  <c r="B51" i="19"/>
  <c r="D55" i="19"/>
  <c r="E55" i="19"/>
  <c r="C55" i="19"/>
  <c r="B55" i="19"/>
  <c r="D67" i="19"/>
  <c r="E67" i="19"/>
  <c r="C67" i="19"/>
  <c r="B67" i="19"/>
  <c r="D75" i="19"/>
  <c r="E75" i="19"/>
  <c r="B75" i="19"/>
  <c r="C75" i="19"/>
  <c r="D79" i="19"/>
  <c r="E79" i="19"/>
  <c r="B79" i="19"/>
  <c r="C79" i="19"/>
  <c r="D87" i="19"/>
  <c r="E87" i="19"/>
  <c r="C87" i="19"/>
  <c r="B87" i="19"/>
  <c r="D99" i="19"/>
  <c r="E99" i="19"/>
  <c r="C99" i="19"/>
  <c r="B99" i="19"/>
  <c r="D119" i="19"/>
  <c r="E119" i="19"/>
  <c r="C119" i="19"/>
  <c r="B119" i="19"/>
  <c r="D127" i="19"/>
  <c r="E127" i="19"/>
  <c r="C127" i="19"/>
  <c r="B127" i="19"/>
  <c r="D135" i="19"/>
  <c r="E135" i="19"/>
  <c r="C135" i="19"/>
  <c r="B135" i="19"/>
  <c r="D139" i="19"/>
  <c r="E139" i="19"/>
  <c r="B139" i="19"/>
  <c r="C139" i="19"/>
  <c r="E155" i="19"/>
  <c r="D155" i="19"/>
  <c r="B155" i="19"/>
  <c r="C155" i="19"/>
  <c r="E163" i="19"/>
  <c r="D163" i="19"/>
  <c r="B163" i="19"/>
  <c r="C163" i="19"/>
  <c r="E167" i="19"/>
  <c r="D167" i="19"/>
  <c r="C167" i="19"/>
  <c r="B167" i="19"/>
  <c r="L4" i="14"/>
  <c r="M4" i="14" s="1"/>
  <c r="D6" i="19"/>
  <c r="E6" i="19"/>
  <c r="C6" i="19"/>
  <c r="B6" i="19"/>
  <c r="F4" i="14"/>
  <c r="H4" i="14" s="1"/>
  <c r="D10" i="19"/>
  <c r="E10" i="19"/>
  <c r="B10" i="19"/>
  <c r="C10" i="19"/>
  <c r="G11" i="8"/>
  <c r="D14" i="19"/>
  <c r="E14" i="19"/>
  <c r="C14" i="19"/>
  <c r="B14" i="19"/>
  <c r="G15" i="8"/>
  <c r="E33" i="19"/>
  <c r="D33" i="19"/>
  <c r="C33" i="19"/>
  <c r="B33" i="19"/>
  <c r="G34" i="8"/>
  <c r="E37" i="19"/>
  <c r="D37" i="19"/>
  <c r="C37" i="19"/>
  <c r="B37" i="19"/>
  <c r="G38" i="8"/>
  <c r="E41" i="19"/>
  <c r="D41" i="19"/>
  <c r="B41" i="19"/>
  <c r="C41" i="19"/>
  <c r="G42" i="8"/>
  <c r="E45" i="19"/>
  <c r="D45" i="19"/>
  <c r="C45" i="19"/>
  <c r="B45" i="19"/>
  <c r="G46" i="8"/>
  <c r="E49" i="19"/>
  <c r="D49" i="19"/>
  <c r="C49" i="19"/>
  <c r="B49" i="19"/>
  <c r="G50" i="8"/>
  <c r="E53" i="19"/>
  <c r="D53" i="19"/>
  <c r="B53" i="19"/>
  <c r="C53" i="19"/>
  <c r="G54" i="8"/>
  <c r="E57" i="19"/>
  <c r="D57" i="19"/>
  <c r="B57" i="19"/>
  <c r="C57" i="19"/>
  <c r="G58" i="8"/>
  <c r="E61" i="19"/>
  <c r="D61" i="19"/>
  <c r="B61" i="19"/>
  <c r="C61" i="19"/>
  <c r="G62" i="8"/>
  <c r="E65" i="19"/>
  <c r="D65" i="19"/>
  <c r="C65" i="19"/>
  <c r="B65" i="19"/>
  <c r="G66" i="8"/>
  <c r="E69" i="19"/>
  <c r="D69" i="19"/>
  <c r="B69" i="19"/>
  <c r="C69" i="19"/>
  <c r="G70" i="8"/>
  <c r="E73" i="19"/>
  <c r="D73" i="19"/>
  <c r="C73" i="19"/>
  <c r="B73" i="19"/>
  <c r="G74" i="8"/>
  <c r="E77" i="19"/>
  <c r="D77" i="19"/>
  <c r="B77" i="19"/>
  <c r="C77" i="19"/>
  <c r="G78" i="8"/>
  <c r="E81" i="19"/>
  <c r="D81" i="19"/>
  <c r="C81" i="19"/>
  <c r="B81" i="19"/>
  <c r="G82" i="8"/>
  <c r="E85" i="19"/>
  <c r="D85" i="19"/>
  <c r="C85" i="19"/>
  <c r="B85" i="19"/>
  <c r="G86" i="8"/>
  <c r="E89" i="19"/>
  <c r="D89" i="19"/>
  <c r="B89" i="19"/>
  <c r="C89" i="19"/>
  <c r="G90" i="8"/>
  <c r="E93" i="19"/>
  <c r="D93" i="19"/>
  <c r="B93" i="19"/>
  <c r="C93" i="19"/>
  <c r="G94" i="8"/>
  <c r="E97" i="19"/>
  <c r="D97" i="19"/>
  <c r="C97" i="19"/>
  <c r="B97" i="19"/>
  <c r="G98" i="8"/>
  <c r="E101" i="19"/>
  <c r="D101" i="19"/>
  <c r="B101" i="19"/>
  <c r="C101" i="19"/>
  <c r="G102" i="8"/>
  <c r="E105" i="19"/>
  <c r="D105" i="19"/>
  <c r="B105" i="19"/>
  <c r="C105" i="19"/>
  <c r="G106" i="8"/>
  <c r="E109" i="19"/>
  <c r="D109" i="19"/>
  <c r="B109" i="19"/>
  <c r="C109" i="19"/>
  <c r="G110" i="8"/>
  <c r="E113" i="19"/>
  <c r="D113" i="19"/>
  <c r="B113" i="19"/>
  <c r="C113" i="19"/>
  <c r="G114" i="8"/>
  <c r="E117" i="19"/>
  <c r="D117" i="19"/>
  <c r="C117" i="19"/>
  <c r="B117" i="19"/>
  <c r="G118" i="8"/>
  <c r="E121" i="19"/>
  <c r="D121" i="19"/>
  <c r="B121" i="19"/>
  <c r="C121" i="19"/>
  <c r="G122" i="8"/>
  <c r="E125" i="19"/>
  <c r="D125" i="19"/>
  <c r="B125" i="19"/>
  <c r="C125" i="19"/>
  <c r="G126" i="8"/>
  <c r="E129" i="19"/>
  <c r="D129" i="19"/>
  <c r="C129" i="19"/>
  <c r="B129" i="19"/>
  <c r="G130" i="8"/>
  <c r="E133" i="19"/>
  <c r="D133" i="19"/>
  <c r="B133" i="19"/>
  <c r="C133" i="19"/>
  <c r="G134" i="8"/>
  <c r="E137" i="19"/>
  <c r="D137" i="19"/>
  <c r="C137" i="19"/>
  <c r="B137" i="19"/>
  <c r="G138" i="8"/>
  <c r="E141" i="19"/>
  <c r="D141" i="19"/>
  <c r="B141" i="19"/>
  <c r="C141" i="19"/>
  <c r="G142" i="8"/>
  <c r="E145" i="19"/>
  <c r="D145" i="19"/>
  <c r="C145" i="19"/>
  <c r="B145" i="19"/>
  <c r="G146" i="8"/>
  <c r="E149" i="19"/>
  <c r="D149" i="19"/>
  <c r="B149" i="19"/>
  <c r="C149" i="19"/>
  <c r="G150" i="8"/>
  <c r="E153" i="19"/>
  <c r="D153" i="19"/>
  <c r="B153" i="19"/>
  <c r="C153" i="19"/>
  <c r="G154" i="8"/>
  <c r="E157" i="19"/>
  <c r="D157" i="19"/>
  <c r="C157" i="19"/>
  <c r="B157" i="19"/>
  <c r="G158" i="8"/>
  <c r="E161" i="19"/>
  <c r="D161" i="19"/>
  <c r="B161" i="19"/>
  <c r="C161" i="19"/>
  <c r="G162" i="8"/>
  <c r="E165" i="19"/>
  <c r="D165" i="19"/>
  <c r="B165" i="19"/>
  <c r="C165" i="19"/>
  <c r="G166" i="8"/>
  <c r="E169" i="19"/>
  <c r="D169" i="19"/>
  <c r="C169" i="19"/>
  <c r="B169" i="19"/>
  <c r="G170" i="8"/>
  <c r="E173" i="19"/>
  <c r="D173" i="19"/>
  <c r="B173" i="19"/>
  <c r="C173" i="19"/>
  <c r="G174" i="8"/>
  <c r="E177" i="19"/>
  <c r="D177" i="19"/>
  <c r="C177" i="19"/>
  <c r="B177" i="19"/>
  <c r="G178" i="8"/>
  <c r="E181" i="19"/>
  <c r="D181" i="19"/>
  <c r="B181" i="19"/>
  <c r="C181" i="19"/>
  <c r="G182" i="8"/>
  <c r="E185" i="19"/>
  <c r="D185" i="19"/>
  <c r="B185" i="19"/>
  <c r="C185" i="19"/>
  <c r="G186" i="8"/>
  <c r="E189" i="19"/>
  <c r="D189" i="19"/>
  <c r="B189" i="19"/>
  <c r="C189" i="19"/>
  <c r="G190" i="8"/>
  <c r="E193" i="19"/>
  <c r="D193" i="19"/>
  <c r="C193" i="19"/>
  <c r="B193" i="19"/>
  <c r="G194" i="8"/>
  <c r="E197" i="19"/>
  <c r="D197" i="19"/>
  <c r="B197" i="19"/>
  <c r="C197" i="19"/>
  <c r="G198" i="8"/>
  <c r="E201" i="19"/>
  <c r="D201" i="19"/>
  <c r="B201" i="19"/>
  <c r="C201" i="19"/>
  <c r="G202" i="8"/>
  <c r="G8" i="8"/>
  <c r="F5" i="14"/>
  <c r="B7" i="19"/>
  <c r="C7" i="19"/>
  <c r="B4" i="14"/>
  <c r="G7" i="8"/>
  <c r="J4" i="14"/>
  <c r="K4" i="14" s="1"/>
  <c r="N4" i="14"/>
  <c r="O4" i="14" s="1"/>
  <c r="L5" i="14"/>
  <c r="M5" i="14" s="1"/>
  <c r="C5" i="19"/>
  <c r="B5" i="19"/>
  <c r="J5" i="14"/>
  <c r="K5" i="14" s="1"/>
  <c r="N5" i="14"/>
  <c r="O5" i="14" s="1"/>
  <c r="B5" i="14"/>
  <c r="D5" i="14" s="1"/>
  <c r="G5" i="8"/>
  <c r="G6" i="8"/>
  <c r="I5" i="8"/>
  <c r="I4" i="8"/>
  <c r="U72" i="2"/>
  <c r="N69" i="8" s="1"/>
  <c r="O69" i="8" s="1"/>
  <c r="U88" i="2"/>
  <c r="N85" i="8" s="1"/>
  <c r="O85" i="8" s="1"/>
  <c r="U100" i="2"/>
  <c r="N97" i="8" s="1"/>
  <c r="O97" i="8" s="1"/>
  <c r="U137" i="2"/>
  <c r="N134" i="8" s="1"/>
  <c r="O134" i="8" s="1"/>
  <c r="U12" i="2"/>
  <c r="N9" i="8" s="1"/>
  <c r="O9" i="8" s="1"/>
  <c r="L9" i="8"/>
  <c r="M9" i="8" s="1"/>
  <c r="L153" i="8"/>
  <c r="M153" i="8" s="1"/>
  <c r="U156" i="2"/>
  <c r="N153" i="8" s="1"/>
  <c r="O153" i="8" s="1"/>
  <c r="L165" i="8"/>
  <c r="M165" i="8" s="1"/>
  <c r="U168" i="2"/>
  <c r="N165" i="8" s="1"/>
  <c r="O165" i="8" s="1"/>
  <c r="L197" i="8"/>
  <c r="M197" i="8" s="1"/>
  <c r="U200" i="2"/>
  <c r="N197" i="8" s="1"/>
  <c r="O197" i="8" s="1"/>
  <c r="L142" i="8"/>
  <c r="M142" i="8" s="1"/>
  <c r="U145" i="2"/>
  <c r="N142" i="8" s="1"/>
  <c r="O142" i="8" s="1"/>
  <c r="L146" i="8"/>
  <c r="M146" i="8" s="1"/>
  <c r="U149" i="2"/>
  <c r="N146" i="8" s="1"/>
  <c r="O146" i="8" s="1"/>
  <c r="L158" i="8"/>
  <c r="M158" i="8" s="1"/>
  <c r="U161" i="2"/>
  <c r="N158" i="8" s="1"/>
  <c r="O158" i="8" s="1"/>
  <c r="L166" i="8"/>
  <c r="M166" i="8" s="1"/>
  <c r="U169" i="2"/>
  <c r="N166" i="8" s="1"/>
  <c r="O166" i="8" s="1"/>
  <c r="L178" i="8"/>
  <c r="M178" i="8" s="1"/>
  <c r="U181" i="2"/>
  <c r="N178" i="8" s="1"/>
  <c r="O178" i="8" s="1"/>
  <c r="L198" i="8"/>
  <c r="M198" i="8" s="1"/>
  <c r="U201" i="2"/>
  <c r="N198" i="8" s="1"/>
  <c r="O198" i="8" s="1"/>
  <c r="K5" i="8"/>
  <c r="L161" i="8"/>
  <c r="M161" i="8" s="1"/>
  <c r="U164" i="2"/>
  <c r="N161" i="8" s="1"/>
  <c r="O161" i="8" s="1"/>
  <c r="L173" i="8"/>
  <c r="M173" i="8" s="1"/>
  <c r="U176" i="2"/>
  <c r="N173" i="8" s="1"/>
  <c r="O173" i="8" s="1"/>
  <c r="L181" i="8"/>
  <c r="M181" i="8" s="1"/>
  <c r="U184" i="2"/>
  <c r="N181" i="8" s="1"/>
  <c r="O181" i="8" s="1"/>
  <c r="L189" i="8"/>
  <c r="M189" i="8" s="1"/>
  <c r="U192" i="2"/>
  <c r="N189" i="8" s="1"/>
  <c r="O189" i="8" s="1"/>
  <c r="L140" i="8"/>
  <c r="M140" i="8" s="1"/>
  <c r="U143" i="2"/>
  <c r="N140" i="8" s="1"/>
  <c r="O140" i="8" s="1"/>
  <c r="L144" i="8"/>
  <c r="M144" i="8" s="1"/>
  <c r="U147" i="2"/>
  <c r="N144" i="8" s="1"/>
  <c r="O144" i="8" s="1"/>
  <c r="L148" i="8"/>
  <c r="M148" i="8" s="1"/>
  <c r="U151" i="2"/>
  <c r="N148" i="8" s="1"/>
  <c r="O148" i="8" s="1"/>
  <c r="L152" i="8"/>
  <c r="M152" i="8" s="1"/>
  <c r="U155" i="2"/>
  <c r="N152" i="8" s="1"/>
  <c r="O152" i="8" s="1"/>
  <c r="L156" i="8"/>
  <c r="M156" i="8" s="1"/>
  <c r="U159" i="2"/>
  <c r="N156" i="8" s="1"/>
  <c r="O156" i="8" s="1"/>
  <c r="L160" i="8"/>
  <c r="M160" i="8" s="1"/>
  <c r="U163" i="2"/>
  <c r="N160" i="8" s="1"/>
  <c r="O160" i="8" s="1"/>
  <c r="L164" i="8"/>
  <c r="M164" i="8" s="1"/>
  <c r="U167" i="2"/>
  <c r="N164" i="8" s="1"/>
  <c r="O164" i="8" s="1"/>
  <c r="L168" i="8"/>
  <c r="M168" i="8" s="1"/>
  <c r="U171" i="2"/>
  <c r="N168" i="8" s="1"/>
  <c r="O168" i="8" s="1"/>
  <c r="L172" i="8"/>
  <c r="M172" i="8" s="1"/>
  <c r="U175" i="2"/>
  <c r="N172" i="8" s="1"/>
  <c r="O172" i="8" s="1"/>
  <c r="L176" i="8"/>
  <c r="M176" i="8" s="1"/>
  <c r="U179" i="2"/>
  <c r="N176" i="8" s="1"/>
  <c r="O176" i="8" s="1"/>
  <c r="L180" i="8"/>
  <c r="M180" i="8" s="1"/>
  <c r="U183" i="2"/>
  <c r="N180" i="8" s="1"/>
  <c r="O180" i="8" s="1"/>
  <c r="L184" i="8"/>
  <c r="M184" i="8" s="1"/>
  <c r="U187" i="2"/>
  <c r="N184" i="8" s="1"/>
  <c r="O184" i="8" s="1"/>
  <c r="L188" i="8"/>
  <c r="M188" i="8" s="1"/>
  <c r="U191" i="2"/>
  <c r="N188" i="8" s="1"/>
  <c r="O188" i="8" s="1"/>
  <c r="L192" i="8"/>
  <c r="M192" i="8" s="1"/>
  <c r="U195" i="2"/>
  <c r="N192" i="8" s="1"/>
  <c r="O192" i="8" s="1"/>
  <c r="L196" i="8"/>
  <c r="M196" i="8" s="1"/>
  <c r="U199" i="2"/>
  <c r="N196" i="8" s="1"/>
  <c r="O196" i="8" s="1"/>
  <c r="L200" i="8"/>
  <c r="M200" i="8" s="1"/>
  <c r="U203" i="2"/>
  <c r="N200" i="8" s="1"/>
  <c r="O200" i="8" s="1"/>
  <c r="L85" i="8"/>
  <c r="M85" i="8" s="1"/>
  <c r="L150" i="8"/>
  <c r="M150" i="8" s="1"/>
  <c r="U153" i="2"/>
  <c r="N150" i="8" s="1"/>
  <c r="O150" i="8" s="1"/>
  <c r="L154" i="8"/>
  <c r="M154" i="8" s="1"/>
  <c r="U157" i="2"/>
  <c r="N154" i="8" s="1"/>
  <c r="O154" i="8" s="1"/>
  <c r="L162" i="8"/>
  <c r="M162" i="8" s="1"/>
  <c r="U165" i="2"/>
  <c r="N162" i="8" s="1"/>
  <c r="O162" i="8" s="1"/>
  <c r="L170" i="8"/>
  <c r="M170" i="8" s="1"/>
  <c r="U173" i="2"/>
  <c r="N170" i="8" s="1"/>
  <c r="O170" i="8" s="1"/>
  <c r="L174" i="8"/>
  <c r="M174" i="8" s="1"/>
  <c r="U177" i="2"/>
  <c r="N174" i="8" s="1"/>
  <c r="O174" i="8" s="1"/>
  <c r="L182" i="8"/>
  <c r="M182" i="8" s="1"/>
  <c r="U185" i="2"/>
  <c r="N182" i="8" s="1"/>
  <c r="O182" i="8" s="1"/>
  <c r="L186" i="8"/>
  <c r="M186" i="8" s="1"/>
  <c r="U189" i="2"/>
  <c r="N186" i="8" s="1"/>
  <c r="O186" i="8" s="1"/>
  <c r="L190" i="8"/>
  <c r="M190" i="8" s="1"/>
  <c r="U193" i="2"/>
  <c r="N190" i="8" s="1"/>
  <c r="O190" i="8" s="1"/>
  <c r="L194" i="8"/>
  <c r="M194" i="8" s="1"/>
  <c r="U197" i="2"/>
  <c r="N194" i="8" s="1"/>
  <c r="O194" i="8" s="1"/>
  <c r="L202" i="8"/>
  <c r="M202" i="8" s="1"/>
  <c r="U205" i="2"/>
  <c r="N202" i="8" s="1"/>
  <c r="O202" i="8" s="1"/>
  <c r="L141" i="8"/>
  <c r="M141" i="8" s="1"/>
  <c r="U144" i="2"/>
  <c r="N141" i="8" s="1"/>
  <c r="O141" i="8" s="1"/>
  <c r="L145" i="8"/>
  <c r="M145" i="8" s="1"/>
  <c r="U148" i="2"/>
  <c r="N145" i="8" s="1"/>
  <c r="O145" i="8" s="1"/>
  <c r="L149" i="8"/>
  <c r="M149" i="8" s="1"/>
  <c r="U152" i="2"/>
  <c r="N149" i="8" s="1"/>
  <c r="O149" i="8" s="1"/>
  <c r="L157" i="8"/>
  <c r="M157" i="8" s="1"/>
  <c r="U160" i="2"/>
  <c r="N157" i="8" s="1"/>
  <c r="O157" i="8" s="1"/>
  <c r="L169" i="8"/>
  <c r="M169" i="8" s="1"/>
  <c r="U172" i="2"/>
  <c r="N169" i="8" s="1"/>
  <c r="O169" i="8" s="1"/>
  <c r="L177" i="8"/>
  <c r="M177" i="8" s="1"/>
  <c r="U180" i="2"/>
  <c r="N177" i="8" s="1"/>
  <c r="O177" i="8" s="1"/>
  <c r="L185" i="8"/>
  <c r="M185" i="8" s="1"/>
  <c r="U188" i="2"/>
  <c r="N185" i="8" s="1"/>
  <c r="O185" i="8" s="1"/>
  <c r="L193" i="8"/>
  <c r="M193" i="8" s="1"/>
  <c r="U196" i="2"/>
  <c r="N193" i="8" s="1"/>
  <c r="O193" i="8" s="1"/>
  <c r="L201" i="8"/>
  <c r="M201" i="8" s="1"/>
  <c r="U204" i="2"/>
  <c r="N201" i="8" s="1"/>
  <c r="O201" i="8" s="1"/>
  <c r="U7" i="2"/>
  <c r="N4" i="8" s="1"/>
  <c r="U8" i="2"/>
  <c r="N5" i="8" s="1"/>
  <c r="U9" i="2"/>
  <c r="N6" i="8" s="1"/>
  <c r="O6" i="8" s="1"/>
  <c r="U10" i="2"/>
  <c r="N7" i="8" s="1"/>
  <c r="O7" i="8" s="1"/>
  <c r="U11" i="2"/>
  <c r="N8" i="8" s="1"/>
  <c r="O8" i="8" s="1"/>
  <c r="U13" i="2"/>
  <c r="N10" i="8" s="1"/>
  <c r="O10" i="8" s="1"/>
  <c r="U14" i="2"/>
  <c r="N11" i="8" s="1"/>
  <c r="O11" i="8" s="1"/>
  <c r="U15" i="2"/>
  <c r="N12" i="8" s="1"/>
  <c r="O12" i="8" s="1"/>
  <c r="U16" i="2"/>
  <c r="N13" i="8" s="1"/>
  <c r="O13" i="8" s="1"/>
  <c r="U17" i="2"/>
  <c r="N14" i="8" s="1"/>
  <c r="O14" i="8" s="1"/>
  <c r="U18" i="2"/>
  <c r="N15" i="8" s="1"/>
  <c r="O15" i="8" s="1"/>
  <c r="U19" i="2"/>
  <c r="N16" i="8" s="1"/>
  <c r="O16" i="8" s="1"/>
  <c r="U20" i="2"/>
  <c r="N17" i="8" s="1"/>
  <c r="O17" i="8" s="1"/>
  <c r="U21" i="2"/>
  <c r="N18" i="8" s="1"/>
  <c r="O18" i="8" s="1"/>
  <c r="U22" i="2"/>
  <c r="N19" i="8" s="1"/>
  <c r="O19" i="8" s="1"/>
  <c r="U23" i="2"/>
  <c r="N20" i="8" s="1"/>
  <c r="O20" i="8" s="1"/>
  <c r="U24" i="2"/>
  <c r="N21" i="8" s="1"/>
  <c r="O21" i="8" s="1"/>
  <c r="U25" i="2"/>
  <c r="N22" i="8" s="1"/>
  <c r="O22" i="8" s="1"/>
  <c r="U26" i="2"/>
  <c r="N23" i="8" s="1"/>
  <c r="O23" i="8" s="1"/>
  <c r="U27" i="2"/>
  <c r="N24" i="8" s="1"/>
  <c r="O24" i="8" s="1"/>
  <c r="U28" i="2"/>
  <c r="N25" i="8" s="1"/>
  <c r="O25" i="8" s="1"/>
  <c r="U29" i="2"/>
  <c r="N26" i="8" s="1"/>
  <c r="O26" i="8" s="1"/>
  <c r="U30" i="2"/>
  <c r="N27" i="8" s="1"/>
  <c r="O27" i="8" s="1"/>
  <c r="U31" i="2"/>
  <c r="N28" i="8" s="1"/>
  <c r="O28" i="8" s="1"/>
  <c r="U32" i="2"/>
  <c r="N29" i="8" s="1"/>
  <c r="O29" i="8" s="1"/>
  <c r="U33" i="2"/>
  <c r="N30" i="8" s="1"/>
  <c r="O30" i="8" s="1"/>
  <c r="U34" i="2"/>
  <c r="N31" i="8" s="1"/>
  <c r="O31" i="8" s="1"/>
  <c r="U35" i="2"/>
  <c r="N32" i="8" s="1"/>
  <c r="O32" i="8" s="1"/>
  <c r="U36" i="2"/>
  <c r="N33" i="8" s="1"/>
  <c r="O33" i="8" s="1"/>
  <c r="U37" i="2"/>
  <c r="N34" i="8" s="1"/>
  <c r="O34" i="8" s="1"/>
  <c r="U38" i="2"/>
  <c r="N35" i="8" s="1"/>
  <c r="O35" i="8" s="1"/>
  <c r="U39" i="2"/>
  <c r="N36" i="8" s="1"/>
  <c r="O36" i="8" s="1"/>
  <c r="U40" i="2"/>
  <c r="N37" i="8" s="1"/>
  <c r="O37" i="8" s="1"/>
  <c r="U41" i="2"/>
  <c r="N38" i="8" s="1"/>
  <c r="O38" i="8" s="1"/>
  <c r="U42" i="2"/>
  <c r="N39" i="8" s="1"/>
  <c r="O39" i="8" s="1"/>
  <c r="U43" i="2"/>
  <c r="N40" i="8" s="1"/>
  <c r="O40" i="8" s="1"/>
  <c r="U44" i="2"/>
  <c r="N41" i="8" s="1"/>
  <c r="O41" i="8" s="1"/>
  <c r="U45" i="2"/>
  <c r="N42" i="8" s="1"/>
  <c r="O42" i="8" s="1"/>
  <c r="U46" i="2"/>
  <c r="N43" i="8" s="1"/>
  <c r="O43" i="8" s="1"/>
  <c r="U47" i="2"/>
  <c r="N44" i="8" s="1"/>
  <c r="O44" i="8" s="1"/>
  <c r="U48" i="2"/>
  <c r="N45" i="8" s="1"/>
  <c r="O45" i="8" s="1"/>
  <c r="U49" i="2"/>
  <c r="N46" i="8" s="1"/>
  <c r="O46" i="8" s="1"/>
  <c r="U50" i="2"/>
  <c r="N47" i="8" s="1"/>
  <c r="O47" i="8" s="1"/>
  <c r="U51" i="2"/>
  <c r="N48" i="8" s="1"/>
  <c r="O48" i="8" s="1"/>
  <c r="U52" i="2"/>
  <c r="N49" i="8" s="1"/>
  <c r="O49" i="8" s="1"/>
  <c r="U53" i="2"/>
  <c r="N50" i="8" s="1"/>
  <c r="O50" i="8" s="1"/>
  <c r="U54" i="2"/>
  <c r="N51" i="8" s="1"/>
  <c r="O51" i="8" s="1"/>
  <c r="U55" i="2"/>
  <c r="N52" i="8" s="1"/>
  <c r="O52" i="8" s="1"/>
  <c r="U56" i="2"/>
  <c r="N53" i="8" s="1"/>
  <c r="O53" i="8" s="1"/>
  <c r="U57" i="2"/>
  <c r="N54" i="8" s="1"/>
  <c r="O54" i="8" s="1"/>
  <c r="U58" i="2"/>
  <c r="N55" i="8" s="1"/>
  <c r="O55" i="8" s="1"/>
  <c r="U59" i="2"/>
  <c r="N56" i="8" s="1"/>
  <c r="O56" i="8" s="1"/>
  <c r="U60" i="2"/>
  <c r="N57" i="8" s="1"/>
  <c r="O57" i="8" s="1"/>
  <c r="U61" i="2"/>
  <c r="N58" i="8" s="1"/>
  <c r="O58" i="8" s="1"/>
  <c r="U62" i="2"/>
  <c r="N59" i="8" s="1"/>
  <c r="O59" i="8" s="1"/>
  <c r="U63" i="2"/>
  <c r="N60" i="8" s="1"/>
  <c r="O60" i="8" s="1"/>
  <c r="U64" i="2"/>
  <c r="N61" i="8" s="1"/>
  <c r="O61" i="8" s="1"/>
  <c r="U65" i="2"/>
  <c r="N62" i="8" s="1"/>
  <c r="O62" i="8" s="1"/>
  <c r="U66" i="2"/>
  <c r="N63" i="8" s="1"/>
  <c r="O63" i="8" s="1"/>
  <c r="U67" i="2"/>
  <c r="N64" i="8" s="1"/>
  <c r="O64" i="8" s="1"/>
  <c r="U68" i="2"/>
  <c r="N65" i="8" s="1"/>
  <c r="O65" i="8" s="1"/>
  <c r="U69" i="2"/>
  <c r="N66" i="8" s="1"/>
  <c r="O66" i="8" s="1"/>
  <c r="U70" i="2"/>
  <c r="N67" i="8" s="1"/>
  <c r="O67" i="8" s="1"/>
  <c r="U71" i="2"/>
  <c r="N68" i="8" s="1"/>
  <c r="O68" i="8" s="1"/>
  <c r="U73" i="2"/>
  <c r="N70" i="8" s="1"/>
  <c r="O70" i="8" s="1"/>
  <c r="U74" i="2"/>
  <c r="N71" i="8" s="1"/>
  <c r="O71" i="8" s="1"/>
  <c r="U75" i="2"/>
  <c r="N72" i="8" s="1"/>
  <c r="O72" i="8" s="1"/>
  <c r="U76" i="2"/>
  <c r="N73" i="8" s="1"/>
  <c r="O73" i="8" s="1"/>
  <c r="U77" i="2"/>
  <c r="N74" i="8" s="1"/>
  <c r="O74" i="8" s="1"/>
  <c r="U78" i="2"/>
  <c r="N75" i="8" s="1"/>
  <c r="O75" i="8" s="1"/>
  <c r="U79" i="2"/>
  <c r="N76" i="8" s="1"/>
  <c r="O76" i="8" s="1"/>
  <c r="U80" i="2"/>
  <c r="N77" i="8" s="1"/>
  <c r="O77" i="8" s="1"/>
  <c r="U81" i="2"/>
  <c r="N78" i="8" s="1"/>
  <c r="O78" i="8" s="1"/>
  <c r="U82" i="2"/>
  <c r="N79" i="8" s="1"/>
  <c r="O79" i="8" s="1"/>
  <c r="U83" i="2"/>
  <c r="N80" i="8" s="1"/>
  <c r="O80" i="8" s="1"/>
  <c r="U84" i="2"/>
  <c r="N81" i="8" s="1"/>
  <c r="O81" i="8" s="1"/>
  <c r="U85" i="2"/>
  <c r="N82" i="8" s="1"/>
  <c r="O82" i="8" s="1"/>
  <c r="U86" i="2"/>
  <c r="N83" i="8" s="1"/>
  <c r="O83" i="8" s="1"/>
  <c r="U87" i="2"/>
  <c r="N84" i="8" s="1"/>
  <c r="O84" i="8" s="1"/>
  <c r="U89" i="2"/>
  <c r="N86" i="8" s="1"/>
  <c r="O86" i="8" s="1"/>
  <c r="U90" i="2"/>
  <c r="N87" i="8" s="1"/>
  <c r="O87" i="8" s="1"/>
  <c r="U91" i="2"/>
  <c r="N88" i="8" s="1"/>
  <c r="O88" i="8" s="1"/>
  <c r="U92" i="2"/>
  <c r="N89" i="8" s="1"/>
  <c r="O89" i="8" s="1"/>
  <c r="U93" i="2"/>
  <c r="N90" i="8" s="1"/>
  <c r="O90" i="8" s="1"/>
  <c r="U94" i="2"/>
  <c r="N91" i="8" s="1"/>
  <c r="O91" i="8" s="1"/>
  <c r="U95" i="2"/>
  <c r="N92" i="8" s="1"/>
  <c r="O92" i="8" s="1"/>
  <c r="U96" i="2"/>
  <c r="N93" i="8" s="1"/>
  <c r="O93" i="8" s="1"/>
  <c r="U97" i="2"/>
  <c r="N94" i="8" s="1"/>
  <c r="O94" i="8" s="1"/>
  <c r="U98" i="2"/>
  <c r="N95" i="8" s="1"/>
  <c r="O95" i="8" s="1"/>
  <c r="U99" i="2"/>
  <c r="N96" i="8" s="1"/>
  <c r="O96" i="8" s="1"/>
  <c r="U101" i="2"/>
  <c r="N98" i="8" s="1"/>
  <c r="O98" i="8" s="1"/>
  <c r="U102" i="2"/>
  <c r="N99" i="8" s="1"/>
  <c r="O99" i="8" s="1"/>
  <c r="U103" i="2"/>
  <c r="N100" i="8" s="1"/>
  <c r="O100" i="8" s="1"/>
  <c r="U104" i="2"/>
  <c r="N101" i="8" s="1"/>
  <c r="O101" i="8" s="1"/>
  <c r="U105" i="2"/>
  <c r="N102" i="8" s="1"/>
  <c r="O102" i="8" s="1"/>
  <c r="U106" i="2"/>
  <c r="N103" i="8" s="1"/>
  <c r="O103" i="8" s="1"/>
  <c r="U107" i="2"/>
  <c r="N104" i="8" s="1"/>
  <c r="O104" i="8" s="1"/>
  <c r="U108" i="2"/>
  <c r="N105" i="8" s="1"/>
  <c r="O105" i="8" s="1"/>
  <c r="U109" i="2"/>
  <c r="N106" i="8" s="1"/>
  <c r="O106" i="8" s="1"/>
  <c r="U110" i="2"/>
  <c r="N107" i="8" s="1"/>
  <c r="O107" i="8" s="1"/>
  <c r="U111" i="2"/>
  <c r="N108" i="8" s="1"/>
  <c r="O108" i="8" s="1"/>
  <c r="U112" i="2"/>
  <c r="N109" i="8" s="1"/>
  <c r="O109" i="8" s="1"/>
  <c r="U113" i="2"/>
  <c r="N110" i="8" s="1"/>
  <c r="O110" i="8" s="1"/>
  <c r="U114" i="2"/>
  <c r="N111" i="8" s="1"/>
  <c r="O111" i="8" s="1"/>
  <c r="U115" i="2"/>
  <c r="N112" i="8" s="1"/>
  <c r="O112" i="8" s="1"/>
  <c r="U116" i="2"/>
  <c r="N113" i="8" s="1"/>
  <c r="O113" i="8" s="1"/>
  <c r="U117" i="2"/>
  <c r="N114" i="8" s="1"/>
  <c r="O114" i="8" s="1"/>
  <c r="U118" i="2"/>
  <c r="N115" i="8" s="1"/>
  <c r="O115" i="8" s="1"/>
  <c r="U119" i="2"/>
  <c r="N116" i="8" s="1"/>
  <c r="O116" i="8" s="1"/>
  <c r="U120" i="2"/>
  <c r="N117" i="8" s="1"/>
  <c r="O117" i="8" s="1"/>
  <c r="U121" i="2"/>
  <c r="N118" i="8" s="1"/>
  <c r="O118" i="8" s="1"/>
  <c r="U122" i="2"/>
  <c r="N119" i="8" s="1"/>
  <c r="O119" i="8" s="1"/>
  <c r="U123" i="2"/>
  <c r="N120" i="8" s="1"/>
  <c r="O120" i="8" s="1"/>
  <c r="U124" i="2"/>
  <c r="N121" i="8" s="1"/>
  <c r="O121" i="8" s="1"/>
  <c r="U125" i="2"/>
  <c r="N122" i="8" s="1"/>
  <c r="O122" i="8" s="1"/>
  <c r="U126" i="2"/>
  <c r="N123" i="8" s="1"/>
  <c r="O123" i="8" s="1"/>
  <c r="U127" i="2"/>
  <c r="N124" i="8" s="1"/>
  <c r="O124" i="8" s="1"/>
  <c r="U128" i="2"/>
  <c r="N125" i="8" s="1"/>
  <c r="O125" i="8" s="1"/>
  <c r="U129" i="2"/>
  <c r="N126" i="8" s="1"/>
  <c r="O126" i="8" s="1"/>
  <c r="U130" i="2"/>
  <c r="N127" i="8" s="1"/>
  <c r="O127" i="8" s="1"/>
  <c r="U131" i="2"/>
  <c r="N128" i="8" s="1"/>
  <c r="O128" i="8" s="1"/>
  <c r="U132" i="2"/>
  <c r="N129" i="8" s="1"/>
  <c r="O129" i="8" s="1"/>
  <c r="U133" i="2"/>
  <c r="N130" i="8" s="1"/>
  <c r="O130" i="8" s="1"/>
  <c r="U134" i="2"/>
  <c r="N131" i="8" s="1"/>
  <c r="O131" i="8" s="1"/>
  <c r="U135" i="2"/>
  <c r="N132" i="8" s="1"/>
  <c r="O132" i="8" s="1"/>
  <c r="U136" i="2"/>
  <c r="N133" i="8" s="1"/>
  <c r="O133" i="8" s="1"/>
  <c r="U138" i="2"/>
  <c r="N135" i="8" s="1"/>
  <c r="O135" i="8" s="1"/>
  <c r="U139" i="2"/>
  <c r="N136" i="8" s="1"/>
  <c r="O136" i="8" s="1"/>
  <c r="U140" i="2"/>
  <c r="N137" i="8" s="1"/>
  <c r="O137" i="8" s="1"/>
  <c r="U141" i="2"/>
  <c r="N138" i="8" s="1"/>
  <c r="O138" i="8" s="1"/>
  <c r="U142" i="2"/>
  <c r="N139" i="8" s="1"/>
  <c r="O139" i="8" s="1"/>
  <c r="L143" i="8"/>
  <c r="M143" i="8" s="1"/>
  <c r="U146" i="2"/>
  <c r="N143" i="8" s="1"/>
  <c r="O143" i="8" s="1"/>
  <c r="L147" i="8"/>
  <c r="M147" i="8" s="1"/>
  <c r="U150" i="2"/>
  <c r="N147" i="8" s="1"/>
  <c r="O147" i="8" s="1"/>
  <c r="L151" i="8"/>
  <c r="M151" i="8" s="1"/>
  <c r="U154" i="2"/>
  <c r="N151" i="8" s="1"/>
  <c r="O151" i="8" s="1"/>
  <c r="L155" i="8"/>
  <c r="M155" i="8" s="1"/>
  <c r="U158" i="2"/>
  <c r="N155" i="8" s="1"/>
  <c r="O155" i="8" s="1"/>
  <c r="L159" i="8"/>
  <c r="M159" i="8" s="1"/>
  <c r="U162" i="2"/>
  <c r="N159" i="8" s="1"/>
  <c r="O159" i="8" s="1"/>
  <c r="L163" i="8"/>
  <c r="M163" i="8" s="1"/>
  <c r="U166" i="2"/>
  <c r="N163" i="8" s="1"/>
  <c r="O163" i="8" s="1"/>
  <c r="L167" i="8"/>
  <c r="M167" i="8" s="1"/>
  <c r="U170" i="2"/>
  <c r="N167" i="8" s="1"/>
  <c r="O167" i="8" s="1"/>
  <c r="L171" i="8"/>
  <c r="M171" i="8" s="1"/>
  <c r="U174" i="2"/>
  <c r="N171" i="8" s="1"/>
  <c r="O171" i="8" s="1"/>
  <c r="L175" i="8"/>
  <c r="M175" i="8" s="1"/>
  <c r="U178" i="2"/>
  <c r="N175" i="8" s="1"/>
  <c r="O175" i="8" s="1"/>
  <c r="L179" i="8"/>
  <c r="M179" i="8" s="1"/>
  <c r="U182" i="2"/>
  <c r="N179" i="8" s="1"/>
  <c r="O179" i="8" s="1"/>
  <c r="L183" i="8"/>
  <c r="M183" i="8" s="1"/>
  <c r="U186" i="2"/>
  <c r="N183" i="8" s="1"/>
  <c r="O183" i="8" s="1"/>
  <c r="L187" i="8"/>
  <c r="M187" i="8" s="1"/>
  <c r="U190" i="2"/>
  <c r="N187" i="8" s="1"/>
  <c r="O187" i="8" s="1"/>
  <c r="L191" i="8"/>
  <c r="M191" i="8" s="1"/>
  <c r="U194" i="2"/>
  <c r="N191" i="8" s="1"/>
  <c r="O191" i="8" s="1"/>
  <c r="L195" i="8"/>
  <c r="M195" i="8" s="1"/>
  <c r="U198" i="2"/>
  <c r="N195" i="8" s="1"/>
  <c r="O195" i="8" s="1"/>
  <c r="L199" i="8"/>
  <c r="M199" i="8" s="1"/>
  <c r="U202" i="2"/>
  <c r="N199" i="8" s="1"/>
  <c r="O199" i="8" s="1"/>
  <c r="L203" i="8"/>
  <c r="M203" i="8" s="1"/>
  <c r="U206" i="2"/>
  <c r="N203" i="8" s="1"/>
  <c r="O203" i="8" s="1"/>
  <c r="D23" i="13"/>
  <c r="E8" i="8" s="1"/>
  <c r="E23" i="13"/>
  <c r="B43" i="14" l="1"/>
  <c r="D35" i="13"/>
  <c r="G5" i="14" s="1"/>
  <c r="I5" i="14" s="1"/>
  <c r="C35" i="13"/>
  <c r="G4" i="14" s="1"/>
  <c r="I4" i="14" s="1"/>
  <c r="M13" i="13"/>
  <c r="C33" i="13"/>
  <c r="D33" i="13"/>
  <c r="C5" i="14" s="1"/>
  <c r="E5" i="14" s="1"/>
  <c r="P5" i="14"/>
  <c r="Q5" i="14" s="1"/>
  <c r="P4" i="14"/>
  <c r="Q4" i="14" s="1"/>
  <c r="L13" i="13"/>
  <c r="L8" i="13"/>
  <c r="O8" i="13"/>
  <c r="O13" i="13"/>
  <c r="M8" i="13"/>
  <c r="H5" i="14"/>
  <c r="C4" i="14"/>
  <c r="E4" i="14" s="1"/>
  <c r="M6" i="13"/>
  <c r="N6" i="13"/>
  <c r="L6" i="13"/>
  <c r="L11" i="13"/>
  <c r="N11" i="13"/>
  <c r="M11" i="13"/>
  <c r="E6" i="8"/>
  <c r="E5" i="8"/>
  <c r="E12" i="8"/>
  <c r="E16" i="8"/>
  <c r="E20" i="8"/>
  <c r="E24" i="8"/>
  <c r="E28" i="8"/>
  <c r="E32" i="8"/>
  <c r="E36" i="8"/>
  <c r="E40" i="8"/>
  <c r="E44" i="8"/>
  <c r="E48" i="8"/>
  <c r="E52" i="8"/>
  <c r="E56" i="8"/>
  <c r="E60" i="8"/>
  <c r="E64" i="8"/>
  <c r="E68" i="8"/>
  <c r="E72" i="8"/>
  <c r="E76" i="8"/>
  <c r="E80" i="8"/>
  <c r="E84" i="8"/>
  <c r="E88" i="8"/>
  <c r="E92" i="8"/>
  <c r="E96" i="8"/>
  <c r="E100" i="8"/>
  <c r="E104" i="8"/>
  <c r="E108" i="8"/>
  <c r="E112" i="8"/>
  <c r="E116" i="8"/>
  <c r="E120" i="8"/>
  <c r="E124" i="8"/>
  <c r="E128" i="8"/>
  <c r="E132" i="8"/>
  <c r="E136" i="8"/>
  <c r="E140" i="8"/>
  <c r="E144" i="8"/>
  <c r="E148" i="8"/>
  <c r="E152" i="8"/>
  <c r="E156" i="8"/>
  <c r="E160" i="8"/>
  <c r="E164" i="8"/>
  <c r="E168" i="8"/>
  <c r="E172" i="8"/>
  <c r="E176" i="8"/>
  <c r="E180" i="8"/>
  <c r="E184" i="8"/>
  <c r="E188" i="8"/>
  <c r="E192" i="8"/>
  <c r="E196" i="8"/>
  <c r="E200" i="8"/>
  <c r="E4" i="8"/>
  <c r="E169" i="8"/>
  <c r="E177" i="8"/>
  <c r="E185" i="8"/>
  <c r="E193" i="8"/>
  <c r="E201" i="8"/>
  <c r="E15" i="8"/>
  <c r="E27" i="8"/>
  <c r="E39" i="8"/>
  <c r="E51" i="8"/>
  <c r="E63" i="8"/>
  <c r="E75" i="8"/>
  <c r="E87" i="8"/>
  <c r="E95" i="8"/>
  <c r="E111" i="8"/>
  <c r="E123" i="8"/>
  <c r="E135" i="8"/>
  <c r="E143" i="8"/>
  <c r="E155" i="8"/>
  <c r="E163" i="8"/>
  <c r="E175" i="8"/>
  <c r="E187" i="8"/>
  <c r="E199" i="8"/>
  <c r="D4" i="14"/>
  <c r="E9" i="8"/>
  <c r="E13" i="8"/>
  <c r="E17" i="8"/>
  <c r="E21" i="8"/>
  <c r="E25" i="8"/>
  <c r="E29" i="8"/>
  <c r="E33" i="8"/>
  <c r="E37" i="8"/>
  <c r="E41" i="8"/>
  <c r="E45" i="8"/>
  <c r="E49" i="8"/>
  <c r="E53" i="8"/>
  <c r="E57" i="8"/>
  <c r="E61" i="8"/>
  <c r="E65" i="8"/>
  <c r="E69" i="8"/>
  <c r="E73" i="8"/>
  <c r="E77" i="8"/>
  <c r="E81" i="8"/>
  <c r="E85" i="8"/>
  <c r="E89" i="8"/>
  <c r="E93" i="8"/>
  <c r="E97" i="8"/>
  <c r="E101" i="8"/>
  <c r="E105" i="8"/>
  <c r="E109" i="8"/>
  <c r="E113" i="8"/>
  <c r="E117" i="8"/>
  <c r="E121" i="8"/>
  <c r="E125" i="8"/>
  <c r="E129" i="8"/>
  <c r="E133" i="8"/>
  <c r="E137" i="8"/>
  <c r="E141" i="8"/>
  <c r="E145" i="8"/>
  <c r="E149" i="8"/>
  <c r="E153" i="8"/>
  <c r="E157" i="8"/>
  <c r="E161" i="8"/>
  <c r="E165" i="8"/>
  <c r="E173" i="8"/>
  <c r="E181" i="8"/>
  <c r="E189" i="8"/>
  <c r="E197" i="8"/>
  <c r="E19" i="8"/>
  <c r="E31" i="8"/>
  <c r="E43" i="8"/>
  <c r="E55" i="8"/>
  <c r="E67" i="8"/>
  <c r="E79" i="8"/>
  <c r="E91" i="8"/>
  <c r="E103" i="8"/>
  <c r="E115" i="8"/>
  <c r="E127" i="8"/>
  <c r="E139" i="8"/>
  <c r="E151" i="8"/>
  <c r="E171" i="8"/>
  <c r="E183" i="8"/>
  <c r="E195" i="8"/>
  <c r="E10" i="8"/>
  <c r="E14" i="8"/>
  <c r="E18" i="8"/>
  <c r="E22" i="8"/>
  <c r="E26" i="8"/>
  <c r="E30" i="8"/>
  <c r="E34" i="8"/>
  <c r="E38" i="8"/>
  <c r="E42" i="8"/>
  <c r="E46" i="8"/>
  <c r="E50" i="8"/>
  <c r="E54" i="8"/>
  <c r="E58" i="8"/>
  <c r="E62" i="8"/>
  <c r="E66" i="8"/>
  <c r="E70" i="8"/>
  <c r="E74" i="8"/>
  <c r="E78" i="8"/>
  <c r="E82" i="8"/>
  <c r="E86" i="8"/>
  <c r="E90" i="8"/>
  <c r="E94" i="8"/>
  <c r="E98" i="8"/>
  <c r="E102" i="8"/>
  <c r="E106" i="8"/>
  <c r="E110" i="8"/>
  <c r="E114" i="8"/>
  <c r="E118" i="8"/>
  <c r="E122" i="8"/>
  <c r="E126" i="8"/>
  <c r="E130" i="8"/>
  <c r="E134" i="8"/>
  <c r="E138" i="8"/>
  <c r="E142" i="8"/>
  <c r="E146" i="8"/>
  <c r="E150" i="8"/>
  <c r="E154" i="8"/>
  <c r="E158" i="8"/>
  <c r="E162" i="8"/>
  <c r="E166" i="8"/>
  <c r="E170" i="8"/>
  <c r="E174" i="8"/>
  <c r="E178" i="8"/>
  <c r="E182" i="8"/>
  <c r="E186" i="8"/>
  <c r="E190" i="8"/>
  <c r="E194" i="8"/>
  <c r="E198" i="8"/>
  <c r="E202" i="8"/>
  <c r="E11" i="8"/>
  <c r="E23" i="8"/>
  <c r="E35" i="8"/>
  <c r="E47" i="8"/>
  <c r="E59" i="8"/>
  <c r="E71" i="8"/>
  <c r="E83" i="8"/>
  <c r="E99" i="8"/>
  <c r="E107" i="8"/>
  <c r="E119" i="8"/>
  <c r="E131" i="8"/>
  <c r="E147" i="8"/>
  <c r="E159" i="8"/>
  <c r="E167" i="8"/>
  <c r="E179" i="8"/>
  <c r="E191" i="8"/>
  <c r="E203" i="8"/>
  <c r="E7" i="8"/>
  <c r="O5" i="8"/>
  <c r="O4" i="8"/>
  <c r="B21" i="14"/>
  <c r="B15" i="14" s="1"/>
  <c r="B60" i="14" s="1"/>
  <c r="B41" i="14"/>
  <c r="B35" i="14" s="1"/>
  <c r="C57" i="14" s="1"/>
  <c r="B42" i="14"/>
  <c r="B36" i="14" s="1"/>
  <c r="C58" i="14" s="1"/>
  <c r="B19" i="14"/>
  <c r="B13" i="14" s="1"/>
  <c r="B58" i="14" s="1"/>
  <c r="B17" i="14"/>
  <c r="B11" i="14" s="1"/>
  <c r="B56" i="14" s="1"/>
  <c r="B40" i="14"/>
  <c r="B34" i="14" s="1"/>
  <c r="C56" i="14" s="1"/>
  <c r="B20" i="14"/>
  <c r="B14" i="14" s="1"/>
  <c r="B59" i="14" s="1"/>
  <c r="B37" i="14"/>
  <c r="C59" i="14" s="1"/>
  <c r="B18" i="14"/>
  <c r="B12" i="14" s="1"/>
  <c r="B57" i="14" s="1"/>
  <c r="N13" i="13" l="1"/>
  <c r="P13" i="13" s="1"/>
  <c r="N8" i="13"/>
  <c r="P8" i="13" s="1"/>
  <c r="P6" i="13"/>
  <c r="W4" i="14" s="1"/>
  <c r="M10" i="13"/>
  <c r="N10" i="13"/>
  <c r="L10" i="13"/>
  <c r="P11" i="13"/>
  <c r="V5" i="14" s="1"/>
  <c r="L5" i="13"/>
  <c r="M5" i="13"/>
  <c r="N5" i="13"/>
  <c r="B44" i="14"/>
  <c r="B38" i="14" s="1"/>
  <c r="C60" i="14" s="1"/>
  <c r="V4" i="14" l="1"/>
  <c r="AA4" i="14"/>
  <c r="Y4" i="14"/>
  <c r="X4" i="14"/>
  <c r="U4" i="14"/>
  <c r="AA5" i="14"/>
  <c r="X5" i="14"/>
  <c r="Y5" i="14"/>
  <c r="Z4" i="14"/>
  <c r="Z5" i="14"/>
  <c r="U5" i="14"/>
  <c r="W5" i="14"/>
  <c r="P10" i="13"/>
  <c r="S5" i="14" s="1"/>
  <c r="P5" i="13"/>
  <c r="R4" i="14" s="1"/>
  <c r="S4" i="14" l="1"/>
  <c r="R5" i="14"/>
  <c r="T4" i="14"/>
  <c r="T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achezaud</author>
  </authors>
  <commentList>
    <comment ref="E7" authorId="0" shapeId="0" xr:uid="{00000000-0006-0000-0100-000001000000}">
      <text>
        <r>
          <rPr>
            <b/>
            <sz val="9"/>
            <color indexed="81"/>
            <rFont val="Tahoma"/>
            <family val="2"/>
          </rPr>
          <t>achezaud:
Stades (en semaines de ponte)</t>
        </r>
        <r>
          <rPr>
            <sz val="9"/>
            <color indexed="81"/>
            <rFont val="Tahoma"/>
            <family val="2"/>
          </rPr>
          <t xml:space="preserve">
Poules 
Début : 1 - 25
Milieu : 26 - 44
Fin : 45 -60
Dindes
Début : 1 - 6
Milieu : 7 - 20
Fin : 20 - 26
</t>
        </r>
      </text>
    </comment>
    <comment ref="E12" authorId="0" shapeId="0" xr:uid="{00000000-0006-0000-0100-000002000000}">
      <text>
        <r>
          <rPr>
            <b/>
            <sz val="9"/>
            <color indexed="81"/>
            <rFont val="Tahoma"/>
            <family val="2"/>
          </rPr>
          <t>achezaud:
Stades (en semaines de ponte)</t>
        </r>
        <r>
          <rPr>
            <sz val="9"/>
            <color indexed="81"/>
            <rFont val="Tahoma"/>
            <family val="2"/>
          </rPr>
          <t xml:space="preserve">
Poules 
Début : 1 - 25
Milieu : 26 - 44
Fin : 45 -60
Dindes
Début : 1 - 6
Milieu : 7 - 20
Fin : 20 - 26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achezaud</author>
  </authors>
  <commentList>
    <comment ref="B6" authorId="0" shapeId="0" xr:uid="{00000000-0006-0000-0200-000001000000}">
      <text>
        <r>
          <rPr>
            <b/>
            <sz val="9"/>
            <color indexed="81"/>
            <rFont val="Tahoma"/>
            <family val="2"/>
          </rPr>
          <t>achezaud:</t>
        </r>
        <r>
          <rPr>
            <sz val="9"/>
            <color indexed="81"/>
            <rFont val="Tahoma"/>
            <family val="2"/>
          </rPr>
          <t xml:space="preserve">
A entrer manuellement</t>
        </r>
      </text>
    </comment>
    <comment ref="C6" authorId="0" shapeId="0" xr:uid="{00000000-0006-0000-0200-000002000000}">
      <text>
        <r>
          <rPr>
            <b/>
            <sz val="9"/>
            <color indexed="81"/>
            <rFont val="Tahoma"/>
            <family val="2"/>
          </rPr>
          <t>achezaud:</t>
        </r>
        <r>
          <rPr>
            <sz val="9"/>
            <color indexed="81"/>
            <rFont val="Tahoma"/>
            <family val="2"/>
          </rPr>
          <t xml:space="preserve">
Sélectionner Lot 1 ou Lot 2
</t>
        </r>
      </text>
    </comment>
    <comment ref="D6" authorId="0" shapeId="0" xr:uid="{00000000-0006-0000-0200-000003000000}">
      <text>
        <r>
          <rPr>
            <b/>
            <sz val="9"/>
            <color indexed="81"/>
            <rFont val="Tahoma"/>
            <charset val="1"/>
          </rPr>
          <t>achezaud:</t>
        </r>
        <r>
          <rPr>
            <sz val="9"/>
            <color indexed="81"/>
            <rFont val="Tahoma"/>
            <charset val="1"/>
          </rPr>
          <t xml:space="preserve">
Pesée individuelle, 
en g 
Mini : 100 poussins / lot</t>
        </r>
      </text>
    </comment>
    <comment ref="E6" authorId="0" shapeId="0" xr:uid="{00000000-0006-0000-0200-000004000000}">
      <text>
        <r>
          <rPr>
            <b/>
            <sz val="9"/>
            <color indexed="81"/>
            <rFont val="Tahoma"/>
            <charset val="1"/>
          </rPr>
          <t>achezaud:</t>
        </r>
        <r>
          <rPr>
            <sz val="9"/>
            <color indexed="81"/>
            <rFont val="Tahoma"/>
            <charset val="1"/>
          </rPr>
          <t xml:space="preserve">
En mm
Etirer le poussin au dessus d'une règle graduée et mesure du bec à l'orteil du milieu (sans griffe)
Mini : 25 poussins / lot </t>
        </r>
      </text>
    </comment>
    <comment ref="F6" authorId="0" shapeId="0" xr:uid="{00000000-0006-0000-0200-000005000000}">
      <text>
        <r>
          <rPr>
            <b/>
            <sz val="9"/>
            <color indexed="81"/>
            <rFont val="Tahoma"/>
            <family val="2"/>
          </rPr>
          <t>achezaud:</t>
        </r>
        <r>
          <rPr>
            <sz val="9"/>
            <color indexed="81"/>
            <rFont val="Tahoma"/>
            <family val="2"/>
          </rPr>
          <t xml:space="preserve">
Choisir la note en fonction de la grille d'évaluation 
Mini : 30 poussins / lot</t>
        </r>
      </text>
    </comment>
    <comment ref="G6" authorId="0" shapeId="0" xr:uid="{00000000-0006-0000-0200-000006000000}">
      <text>
        <r>
          <rPr>
            <b/>
            <sz val="9"/>
            <color indexed="81"/>
            <rFont val="Tahoma"/>
            <family val="2"/>
          </rPr>
          <t>achezaud:</t>
        </r>
        <r>
          <rPr>
            <sz val="9"/>
            <color indexed="81"/>
            <rFont val="Tahoma"/>
            <family val="2"/>
          </rPr>
          <t xml:space="preserve">
achezaud:
Choisir la note en fonction de la grille d'évaluation 
Mini : 30 poussins / lot</t>
        </r>
      </text>
    </comment>
    <comment ref="H6" authorId="0" shapeId="0" xr:uid="{00000000-0006-0000-0200-000007000000}">
      <text>
        <r>
          <rPr>
            <b/>
            <sz val="9"/>
            <color indexed="81"/>
            <rFont val="Tahoma"/>
            <family val="2"/>
          </rPr>
          <t>achezaud:</t>
        </r>
        <r>
          <rPr>
            <sz val="9"/>
            <color indexed="81"/>
            <rFont val="Tahoma"/>
            <family val="2"/>
          </rPr>
          <t xml:space="preserve">
achezaud:
Choisir la note en fonction de la grille d'évaluation 
Mini : 30 poussins / lot</t>
        </r>
      </text>
    </comment>
    <comment ref="I6" authorId="0" shapeId="0" xr:uid="{00000000-0006-0000-0200-000008000000}">
      <text>
        <r>
          <rPr>
            <b/>
            <sz val="9"/>
            <color indexed="81"/>
            <rFont val="Tahoma"/>
            <family val="2"/>
          </rPr>
          <t>achezaud:</t>
        </r>
        <r>
          <rPr>
            <sz val="9"/>
            <color indexed="81"/>
            <rFont val="Tahoma"/>
            <family val="2"/>
          </rPr>
          <t xml:space="preserve">
achezaud:
Choisir la note en fonction de la grille d'évaluation 
Mini : 30 poussins / lot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achezaud</author>
  </authors>
  <commentList>
    <comment ref="E3" authorId="0" shapeId="0" xr:uid="{00000000-0006-0000-0300-000001000000}">
      <text>
        <r>
          <rPr>
            <b/>
            <sz val="9"/>
            <color indexed="81"/>
            <rFont val="Tahoma"/>
            <family val="2"/>
          </rPr>
          <t>achezaud:
Comparaison avec poids de référence de la souche du lot 1</t>
        </r>
        <r>
          <rPr>
            <sz val="9"/>
            <color indexed="81"/>
            <rFont val="Tahoma"/>
            <family val="2"/>
          </rPr>
          <t xml:space="preserve">
Vert : +- 5 % du poids souche de référence 
Jaune : +5 % au dessus 
Rouge : + 5 % en dessous</t>
        </r>
      </text>
    </comment>
    <comment ref="G3" authorId="0" shapeId="0" xr:uid="{00000000-0006-0000-0300-000002000000}">
      <text>
        <r>
          <rPr>
            <b/>
            <sz val="9"/>
            <color indexed="81"/>
            <rFont val="Tahoma"/>
            <charset val="1"/>
          </rPr>
          <t>achezaud:</t>
        </r>
        <r>
          <rPr>
            <sz val="9"/>
            <color indexed="81"/>
            <rFont val="Tahoma"/>
            <charset val="1"/>
          </rPr>
          <t xml:space="preserve">
Comparaison par rapport à des données fixes pour poulets de chaiir : 
Stade de ponte : 
Début : 19-21 cm (bon), &lt; 17.5 cm (trop petit) 
Milieu :  19.5-21.5 cm (bon), &lt; 18 cm (trop petit)
Fin : 20 - 22 cm (bon) , &lt; 18.5 cm (trop petit)</t>
        </r>
      </text>
    </comment>
    <comment ref="I3" authorId="0" shapeId="0" xr:uid="{00000000-0006-0000-0300-000003000000}">
      <text>
        <r>
          <rPr>
            <b/>
            <sz val="9"/>
            <color indexed="81"/>
            <rFont val="Tahoma"/>
            <family val="2"/>
          </rPr>
          <t>achezaud:</t>
        </r>
        <r>
          <rPr>
            <sz val="9"/>
            <color indexed="81"/>
            <rFont val="Tahoma"/>
            <family val="2"/>
          </rPr>
          <t xml:space="preserve">
Vert : &gt; 90% score max
Jaune : entre 90 et 75% score max
Rouge : &lt; 75 % score max</t>
        </r>
      </text>
    </comment>
    <comment ref="K3" authorId="0" shapeId="0" xr:uid="{00000000-0006-0000-0300-000004000000}">
      <text>
        <r>
          <rPr>
            <b/>
            <sz val="9"/>
            <color indexed="81"/>
            <rFont val="Tahoma"/>
            <family val="2"/>
          </rPr>
          <t>achezaud:</t>
        </r>
        <r>
          <rPr>
            <sz val="9"/>
            <color indexed="81"/>
            <rFont val="Tahoma"/>
            <family val="2"/>
          </rPr>
          <t xml:space="preserve">
Vert : &gt; 90% score max
Jaune : entre 90 et 75% score max
Rouge : &lt; 75 % score max</t>
        </r>
      </text>
    </comment>
    <comment ref="M3" authorId="0" shapeId="0" xr:uid="{00000000-0006-0000-0300-000005000000}">
      <text>
        <r>
          <rPr>
            <b/>
            <sz val="9"/>
            <color indexed="81"/>
            <rFont val="Tahoma"/>
            <family val="2"/>
          </rPr>
          <t>achezaud:</t>
        </r>
        <r>
          <rPr>
            <sz val="9"/>
            <color indexed="81"/>
            <rFont val="Tahoma"/>
            <family val="2"/>
          </rPr>
          <t xml:space="preserve">
Vert : &gt; 90% score max
Jaune : entre 90 et 75% score max
Rouge : &lt; 75 % score max</t>
        </r>
      </text>
    </comment>
    <comment ref="O3" authorId="0" shapeId="0" xr:uid="{00000000-0006-0000-0300-000006000000}">
      <text>
        <r>
          <rPr>
            <b/>
            <sz val="9"/>
            <color indexed="81"/>
            <rFont val="Tahoma"/>
            <family val="2"/>
          </rPr>
          <t>achezaud:</t>
        </r>
        <r>
          <rPr>
            <sz val="9"/>
            <color indexed="81"/>
            <rFont val="Tahoma"/>
            <family val="2"/>
          </rPr>
          <t xml:space="preserve">
Vert : &gt; 90% score max
Jaune : entre 90 et 75% score max
Rouge : &lt; 75 % score max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achezaud</author>
  </authors>
  <commentList>
    <comment ref="C3" authorId="0" shapeId="0" xr:uid="{00000000-0006-0000-0400-000001000000}">
      <text>
        <r>
          <rPr>
            <b/>
            <sz val="9"/>
            <color indexed="81"/>
            <rFont val="Tahoma"/>
            <family val="2"/>
          </rPr>
          <t xml:space="preserve">achezaud:
Homogénéité : 
Coefficient de variation : ecart type / moyenne 
</t>
        </r>
      </text>
    </comment>
    <comment ref="E3" authorId="0" shapeId="0" xr:uid="{00000000-0006-0000-0400-000002000000}">
      <text>
        <r>
          <rPr>
            <b/>
            <sz val="9"/>
            <color indexed="81"/>
            <rFont val="Tahoma"/>
            <family val="2"/>
          </rPr>
          <t>achezaud:</t>
        </r>
        <r>
          <rPr>
            <sz val="9"/>
            <color indexed="81"/>
            <rFont val="Tahoma"/>
            <family val="2"/>
          </rPr>
          <t xml:space="preserve">
Rouge : Si &lt; 10 % : Population peu dispersée
Vert : Si &gt; 10% population dispersée
(source : Hubbard)</t>
        </r>
      </text>
    </comment>
    <comment ref="K3" authorId="0" shapeId="0" xr:uid="{00000000-0006-0000-0400-000003000000}">
      <text>
        <r>
          <rPr>
            <b/>
            <sz val="9"/>
            <color indexed="81"/>
            <rFont val="Tahoma"/>
            <family val="2"/>
          </rPr>
          <t>achezaud:</t>
        </r>
        <r>
          <rPr>
            <sz val="9"/>
            <color indexed="81"/>
            <rFont val="Tahoma"/>
            <family val="2"/>
          </rPr>
          <t xml:space="preserve">
Vert : &gt; 90% score max
Jaune : entre 90 et 75% score max
Rouge : &lt; 75 % score max</t>
        </r>
      </text>
    </comment>
    <comment ref="M3" authorId="0" shapeId="0" xr:uid="{00000000-0006-0000-0400-000004000000}">
      <text>
        <r>
          <rPr>
            <b/>
            <sz val="9"/>
            <color indexed="81"/>
            <rFont val="Tahoma"/>
            <family val="2"/>
          </rPr>
          <t>achezaud:</t>
        </r>
        <r>
          <rPr>
            <sz val="9"/>
            <color indexed="81"/>
            <rFont val="Tahoma"/>
            <family val="2"/>
          </rPr>
          <t xml:space="preserve">
Vert : &gt; 90% score max
Jaune : entre 90 et 75% score max
Rouge : &lt; 75 % score max</t>
        </r>
      </text>
    </comment>
    <comment ref="O3" authorId="0" shapeId="0" xr:uid="{00000000-0006-0000-0400-000005000000}">
      <text>
        <r>
          <rPr>
            <b/>
            <sz val="9"/>
            <color indexed="81"/>
            <rFont val="Tahoma"/>
            <family val="2"/>
          </rPr>
          <t>achezaud:</t>
        </r>
        <r>
          <rPr>
            <sz val="9"/>
            <color indexed="81"/>
            <rFont val="Tahoma"/>
            <family val="2"/>
          </rPr>
          <t xml:space="preserve">
Vert : &gt; 90% score max
Jaune : entre 90 et 75% score max
Rouge : &lt; 75 % score max</t>
        </r>
      </text>
    </comment>
    <comment ref="Q3" authorId="0" shapeId="0" xr:uid="{00000000-0006-0000-0400-000006000000}">
      <text>
        <r>
          <rPr>
            <b/>
            <sz val="9"/>
            <color indexed="81"/>
            <rFont val="Tahoma"/>
            <family val="2"/>
          </rPr>
          <t>achezaud:</t>
        </r>
        <r>
          <rPr>
            <sz val="9"/>
            <color indexed="81"/>
            <rFont val="Tahoma"/>
            <family val="2"/>
          </rPr>
          <t xml:space="preserve">
Vert : &gt; 90% score max
Jaune : entre 90 et 75% score max
Rouge : &lt; 75 % score max</t>
        </r>
      </text>
    </comment>
  </commentList>
</comments>
</file>

<file path=xl/sharedStrings.xml><?xml version="1.0" encoding="utf-8"?>
<sst xmlns="http://schemas.openxmlformats.org/spreadsheetml/2006/main" count="487" uniqueCount="231">
  <si>
    <t>Souche</t>
  </si>
  <si>
    <t>Poussin</t>
  </si>
  <si>
    <t>Longueur</t>
  </si>
  <si>
    <t>Longueur (cm)</t>
  </si>
  <si>
    <t>Etat général et activité</t>
  </si>
  <si>
    <t xml:space="preserve">Duvet </t>
  </si>
  <si>
    <t>Posture</t>
  </si>
  <si>
    <t>Activité</t>
  </si>
  <si>
    <t>Yeux</t>
  </si>
  <si>
    <t>Facteurs de risque d'infection</t>
  </si>
  <si>
    <t>Malformations, inflammations et déshydratation</t>
  </si>
  <si>
    <t>Bec</t>
  </si>
  <si>
    <t>Pattes blessées</t>
  </si>
  <si>
    <t>Déshydratation</t>
  </si>
  <si>
    <t>Tarses</t>
  </si>
  <si>
    <t>Sac Vitellin</t>
  </si>
  <si>
    <t>Ombilic</t>
  </si>
  <si>
    <t>Membrane</t>
  </si>
  <si>
    <t>Jaune</t>
  </si>
  <si>
    <t>Soust-total ( /32)</t>
  </si>
  <si>
    <t>Soust-total ( /26)</t>
  </si>
  <si>
    <t>Soust-total ( /52)</t>
  </si>
  <si>
    <t>Sac vitellin</t>
  </si>
  <si>
    <t xml:space="preserve">Déshydratation </t>
  </si>
  <si>
    <t>N° Bague</t>
  </si>
  <si>
    <t>Sale et mouillé 0</t>
  </si>
  <si>
    <t>Mouillé 2</t>
  </si>
  <si>
    <t>Propre et sec 5</t>
  </si>
  <si>
    <t>Affaissé 0</t>
  </si>
  <si>
    <t>Debout 5</t>
  </si>
  <si>
    <t>Fermés 0</t>
  </si>
  <si>
    <t>Ouverts et non brillants 8</t>
  </si>
  <si>
    <t>Ouverts et brillants 16</t>
  </si>
  <si>
    <t>Faible 0</t>
  </si>
  <si>
    <t>Bonne 6</t>
  </si>
  <si>
    <t>Point rouge 0</t>
  </si>
  <si>
    <t>Point commence à rougir 5</t>
  </si>
  <si>
    <t>Normal 10</t>
  </si>
  <si>
    <t>Deux pattes infectéees 0</t>
  </si>
  <si>
    <t>Une patte infectée 0</t>
  </si>
  <si>
    <t>Pattes et orteils normaux 6</t>
  </si>
  <si>
    <t>Contour blanc, veine sa^hène saillante 0</t>
  </si>
  <si>
    <t>Normale 5</t>
  </si>
  <si>
    <t>Tarse rougi ou desquamé 2</t>
  </si>
  <si>
    <t>Normal 5</t>
  </si>
  <si>
    <t>Articulation gonflée rouge 0</t>
  </si>
  <si>
    <t>Souple au toucher 12</t>
  </si>
  <si>
    <t>Dur au toucher 0</t>
  </si>
  <si>
    <t>Pas fermé et décoloré 0</t>
  </si>
  <si>
    <t>Pas complètement fermé et pas décoloré 6</t>
  </si>
  <si>
    <t>Farmé mais crouté 9</t>
  </si>
  <si>
    <t>Propre et fermé 12</t>
  </si>
  <si>
    <t xml:space="preserve">Très longue ( +1cm) 0 </t>
  </si>
  <si>
    <t xml:space="preserve">Moyenne membrane (0.5 -1 cm) 4 </t>
  </si>
  <si>
    <t>Petite membrane (&lt; 0,5 cm) 8</t>
  </si>
  <si>
    <t>Pas de memebrane 12</t>
  </si>
  <si>
    <t>Très gros jaune 0</t>
  </si>
  <si>
    <t>Gros jaune 8</t>
  </si>
  <si>
    <t>Petit jaune 12</t>
  </si>
  <si>
    <t>Pas de jaune 16</t>
  </si>
  <si>
    <t xml:space="preserve">Poids </t>
  </si>
  <si>
    <t xml:space="preserve">Etat général et activité </t>
  </si>
  <si>
    <t xml:space="preserve">Lésions </t>
  </si>
  <si>
    <t>Infections</t>
  </si>
  <si>
    <t xml:space="preserve">Moyenne </t>
  </si>
  <si>
    <t xml:space="preserve">Parfait </t>
  </si>
  <si>
    <t>Moyen 80%</t>
  </si>
  <si>
    <t>Bon 90%</t>
  </si>
  <si>
    <t>Faible 75%</t>
  </si>
  <si>
    <t>Ref</t>
  </si>
  <si>
    <t>Ref souche</t>
  </si>
  <si>
    <t>Min</t>
  </si>
  <si>
    <t>Max</t>
  </si>
  <si>
    <t>Facteurs de risques d'infection</t>
  </si>
  <si>
    <t>Malfor.,Inflam et déshydratation</t>
  </si>
  <si>
    <t>Bon</t>
  </si>
  <si>
    <t>Critique</t>
  </si>
  <si>
    <t>Début</t>
  </si>
  <si>
    <t>Fin</t>
  </si>
  <si>
    <t>Score total (/110)</t>
  </si>
  <si>
    <t>Lot 1</t>
  </si>
  <si>
    <t>Lot 2</t>
  </si>
  <si>
    <t>Infos Lot 2</t>
  </si>
  <si>
    <t>Infos Lot 1</t>
  </si>
  <si>
    <t>Étiquettes de lignes</t>
  </si>
  <si>
    <t>Total général</t>
  </si>
  <si>
    <t>Moyenne de Longueur (cm)</t>
  </si>
  <si>
    <t>Sous-total MID ( /26)</t>
  </si>
  <si>
    <t>Sous-total FRI ( /52)</t>
  </si>
  <si>
    <t>Score total</t>
  </si>
  <si>
    <t>Valeurs</t>
  </si>
  <si>
    <t>Moyenne de Sous-total MID ( /26)</t>
  </si>
  <si>
    <t>Moyenne de Sous-total FRI ( /52)</t>
  </si>
  <si>
    <t>Moyenne de Score total</t>
  </si>
  <si>
    <t>Poids</t>
  </si>
  <si>
    <t>Moyenne de Poids</t>
  </si>
  <si>
    <t>Total</t>
  </si>
  <si>
    <t>Stade ponte</t>
  </si>
  <si>
    <t xml:space="preserve">Milieu </t>
  </si>
  <si>
    <t>Informations à compléter avant de commencer les mesures</t>
  </si>
  <si>
    <t>Nom lots</t>
  </si>
  <si>
    <t>Somme de Score total</t>
  </si>
  <si>
    <t>Sous-total EGA ( /32)</t>
  </si>
  <si>
    <t xml:space="preserve">EGA </t>
  </si>
  <si>
    <t xml:space="preserve">MID </t>
  </si>
  <si>
    <t>FRI</t>
  </si>
  <si>
    <t xml:space="preserve"> Total</t>
  </si>
  <si>
    <t>Age poussins à l'observation</t>
  </si>
  <si>
    <t>Poids (g)</t>
  </si>
  <si>
    <t xml:space="preserve">Longueur (cm) </t>
  </si>
  <si>
    <t>Milieu</t>
  </si>
  <si>
    <t>Lot</t>
  </si>
  <si>
    <t xml:space="preserve">4 parties : </t>
  </si>
  <si>
    <t>1_Informations sur les lots</t>
  </si>
  <si>
    <t xml:space="preserve">2_Saisie des données </t>
  </si>
  <si>
    <t xml:space="preserve">3_Résultats Individuels </t>
  </si>
  <si>
    <t xml:space="preserve">4_Résultats par lot </t>
  </si>
  <si>
    <t xml:space="preserve">1_Informations sur les lots : </t>
  </si>
  <si>
    <t>Entrée des données : Manuelle</t>
  </si>
  <si>
    <t>Entrée des données : Manuelle (Poids, longueur) et avec liste déroulante (grille de notation).</t>
  </si>
  <si>
    <t xml:space="preserve">Objectif </t>
  </si>
  <si>
    <t>Afin de faciliter l'entrée des données, un seul tableau sert pour tous les niveaux confondus. Des commentaires au niveau des en-têtes du tableaux sont présents pour guider l'utilisateur.</t>
  </si>
  <si>
    <t>4_Résultats par lot</t>
  </si>
  <si>
    <t>Informations</t>
  </si>
  <si>
    <t>Ces informations permettent de récupérer les données nécessaires à l'analyse des résultats. Ces informations permettent de comparer les résultats des poussins avec des données de référence en prenant en compte la souche et le stade de ponte des femelles (longueur notamment).</t>
  </si>
  <si>
    <t xml:space="preserve">Les résultats de chaque poussin sont affichés dans le tableau de résultats "Résultats-Indiv". Pour chaque indicateur observé, le résultat du poussin est comparé à une référence et une couleur indique le niveau de l'indictaur. </t>
  </si>
  <si>
    <t xml:space="preserve">Ce fichier est un outil d'aide à l'analyse des résultats afin d'évaluer la qualité des poussins. </t>
  </si>
  <si>
    <t xml:space="preserve">Les résultats par lot sont représentés sur un radar (Poids, longeur, état général, lésions et risques d'infection), ainsi qu'un graph avec la répartition des scores totaux obtenus. Enfin, un radar et un diagramme regroupant les données des deux lots permettent de la comparer plus facialement. </t>
  </si>
  <si>
    <t>Entrée des données : Aucune entrée de donnée nécessaire.</t>
  </si>
  <si>
    <t>Entrée des données : Aucune entrée n'est à faire, il faut seulement actualiser le tableau croisé dynamique.</t>
  </si>
  <si>
    <t>Poids reférence souche (g)</t>
  </si>
  <si>
    <t xml:space="preserve">Ecart type </t>
  </si>
  <si>
    <t xml:space="preserve">Longueur </t>
  </si>
  <si>
    <t>Moyenne de Sous-total EGA ( /32)</t>
  </si>
  <si>
    <t>Étiquettes de colonnes</t>
  </si>
  <si>
    <t>Écartype de Poids</t>
  </si>
  <si>
    <t>Écartype de Longueur (cm)</t>
  </si>
  <si>
    <t>Pour actualiser le tableau croisé dynamique (pour le calcul des résultats) : Oter la protection de la feuille (Onglet "Révision"), puis clique droit sur le tableau et sélectionner "Actualiser", enfin, remettre la protection de la feuille (Onglet "Révision, protéger la feuille puis cliquez sur "Ok")</t>
  </si>
  <si>
    <t xml:space="preserve">Bâtiment </t>
  </si>
  <si>
    <t>Identification lot</t>
  </si>
  <si>
    <t>Date entrée lot</t>
  </si>
  <si>
    <t xml:space="preserve">Date éclosion </t>
  </si>
  <si>
    <t>Interprétation référence</t>
  </si>
  <si>
    <t>Interprétation homogénéité</t>
  </si>
  <si>
    <t>Coefficient de variation (%)</t>
  </si>
  <si>
    <t xml:space="preserve">Coefficient variation (%) </t>
  </si>
  <si>
    <t>Interprétation référence2</t>
  </si>
  <si>
    <t>&lt; 66</t>
  </si>
  <si>
    <t xml:space="preserve">Total </t>
  </si>
  <si>
    <t>Mauvais &lt; 66</t>
  </si>
  <si>
    <t>Moyen 66 - 89</t>
  </si>
  <si>
    <t xml:space="preserve"> Bon 90-98</t>
  </si>
  <si>
    <t>Très bon &gt; 99</t>
  </si>
  <si>
    <t>Niveau 1</t>
  </si>
  <si>
    <t>Niveau 2</t>
  </si>
  <si>
    <t>Niveau 3</t>
  </si>
  <si>
    <t>Niveau 4</t>
  </si>
  <si>
    <t>Petits</t>
  </si>
  <si>
    <t>Critiques</t>
  </si>
  <si>
    <t>Bons</t>
  </si>
  <si>
    <t>Lourd</t>
  </si>
  <si>
    <t>Léger</t>
  </si>
  <si>
    <t>Interprétation P</t>
  </si>
  <si>
    <t>Interprétation L</t>
  </si>
  <si>
    <t xml:space="preserve"> Proportions poussins dans catégories de longueur</t>
  </si>
  <si>
    <t>Proportions poussins dans catégories de poids</t>
  </si>
  <si>
    <t>Répartition des poussins dans les catégories de score total</t>
  </si>
  <si>
    <t xml:space="preserve">Score total </t>
  </si>
  <si>
    <t>66-88</t>
  </si>
  <si>
    <t>89-98</t>
  </si>
  <si>
    <t>&gt;99</t>
  </si>
  <si>
    <t xml:space="preserve">Nb poussins évalués </t>
  </si>
  <si>
    <t>Interprétation homogénéité L</t>
  </si>
  <si>
    <t>3_Résultats_Indiv</t>
  </si>
  <si>
    <t xml:space="preserve">Indicateur </t>
  </si>
  <si>
    <t>Vert</t>
  </si>
  <si>
    <t>Rouge</t>
  </si>
  <si>
    <t>Valeur cible</t>
  </si>
  <si>
    <t>Poids de référence de la souche</t>
  </si>
  <si>
    <t>Fin ponte :</t>
  </si>
  <si>
    <t>Malformation, lésions et déshydratation</t>
  </si>
  <si>
    <t xml:space="preserve">Vert </t>
  </si>
  <si>
    <t xml:space="preserve">Jaune </t>
  </si>
  <si>
    <t xml:space="preserve">Rouge </t>
  </si>
  <si>
    <t>Seuil</t>
  </si>
  <si>
    <t>Risques d'infection</t>
  </si>
  <si>
    <t>Couleur pastille</t>
  </si>
  <si>
    <t xml:space="preserve">Au dessus + 5% poids référence </t>
  </si>
  <si>
    <t>En dessous -5% poids référence</t>
  </si>
  <si>
    <t>Début ponte : 19 cm</t>
  </si>
  <si>
    <t>Milieu ponte : 19,5 cm</t>
  </si>
  <si>
    <t>Egale ou supérieur à la valeur cible</t>
  </si>
  <si>
    <t xml:space="preserve">± 5% poids référence </t>
  </si>
  <si>
    <t>Début ponte : 17,5 cm</t>
  </si>
  <si>
    <t>Milieu ponte : 18 cm</t>
  </si>
  <si>
    <t>Fin ponte : 18,5 cm</t>
  </si>
  <si>
    <t xml:space="preserve">60% score max : </t>
  </si>
  <si>
    <t>60 % score max : 66 / 110</t>
  </si>
  <si>
    <t>100% score max</t>
  </si>
  <si>
    <t xml:space="preserve">100% score max </t>
  </si>
  <si>
    <t xml:space="preserve">Entre 80 et 100% score max </t>
  </si>
  <si>
    <t xml:space="preserve">Entre 80 et 60 % score max </t>
  </si>
  <si>
    <t>Moins de 60% score max</t>
  </si>
  <si>
    <t>Entre la valeur cible et la valeur seuil</t>
  </si>
  <si>
    <t>En dessous de la valeur seuil</t>
  </si>
  <si>
    <t>Bonne</t>
  </si>
  <si>
    <t>Bonne mais peut indiquer la présence d'un jaune résiduel important : mauvaise absorption du jaune par le poussin</t>
  </si>
  <si>
    <t>Faible : le poussin pourrait être déshydraté</t>
  </si>
  <si>
    <t>Bonne :</t>
  </si>
  <si>
    <t>Moyenne :</t>
  </si>
  <si>
    <t>Faible : poussin sous développé</t>
  </si>
  <si>
    <t xml:space="preserve">Bonne : </t>
  </si>
  <si>
    <t>Faible :</t>
  </si>
  <si>
    <t>4_Résultats-Lots</t>
  </si>
  <si>
    <t>Indicateur</t>
  </si>
  <si>
    <t>Variation poids</t>
  </si>
  <si>
    <t>Varaition longueur</t>
  </si>
  <si>
    <t>Le plus bas possible</t>
  </si>
  <si>
    <t>&lt; 10% de variation</t>
  </si>
  <si>
    <t>&gt; 10% de variation</t>
  </si>
  <si>
    <t>Valeur mini</t>
  </si>
  <si>
    <t>Signification</t>
  </si>
  <si>
    <t xml:space="preserve">Seuils </t>
  </si>
  <si>
    <t>Seuils</t>
  </si>
  <si>
    <t>Bonne homogénéité du lot</t>
  </si>
  <si>
    <t>Faible homogénéité du lot</t>
  </si>
  <si>
    <t>P1</t>
  </si>
  <si>
    <t>P2</t>
  </si>
  <si>
    <t>P1-01/09/20</t>
  </si>
  <si>
    <t>P2-01/09/20</t>
  </si>
  <si>
    <t>(Plusieurs éléments)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</si>
</sst>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sz val="8"/>
      <color theme="1"/>
      <name val="Calibri"/>
      <family val="2"/>
      <scheme val="minor"/>
    </font>
    <font>
      <sz val="6"/>
      <color theme="1"/>
      <name val="Calibri"/>
      <family val="2"/>
      <scheme val="minor"/>
    </font>
    <font>
      <b/>
      <sz val="10"/>
      <color theme="1"/>
      <name val="Calibri"/>
      <family val="2"/>
      <scheme val="minor"/>
    </font>
    <font>
      <sz val="7"/>
      <color rgb="FFC00000"/>
      <name val="Calibri"/>
      <family val="2"/>
      <scheme val="minor"/>
    </font>
    <font>
      <sz val="7"/>
      <color theme="1"/>
      <name val="Calibri"/>
      <family val="2"/>
      <scheme val="minor"/>
    </font>
    <font>
      <sz val="7"/>
      <color theme="5"/>
      <name val="Calibri"/>
      <family val="2"/>
      <scheme val="minor"/>
    </font>
    <font>
      <sz val="7"/>
      <color rgb="FF00B050"/>
      <name val="Calibri"/>
      <family val="2"/>
      <scheme val="minor"/>
    </font>
    <font>
      <sz val="7"/>
      <color theme="5" tint="-0.249977111117893"/>
      <name val="Calibri"/>
      <family val="2"/>
      <scheme val="minor"/>
    </font>
    <font>
      <sz val="14"/>
      <color theme="1"/>
      <name val="Calibri"/>
      <family val="2"/>
      <scheme val="minor"/>
    </font>
    <font>
      <b/>
      <sz val="9"/>
      <color indexed="81"/>
      <name val="Tahoma"/>
      <family val="2"/>
    </font>
    <font>
      <sz val="9"/>
      <color indexed="81"/>
      <name val="Tahoma"/>
      <family val="2"/>
    </font>
    <font>
      <sz val="10"/>
      <color theme="1"/>
      <name val="Calibri"/>
      <scheme val="minor"/>
    </font>
    <font>
      <sz val="11"/>
      <color rgb="FF00B050"/>
      <name val="Calibri"/>
      <family val="2"/>
      <scheme val="minor"/>
    </font>
    <font>
      <sz val="11"/>
      <color rgb="FFC00000"/>
      <name val="Calibri"/>
      <family val="2"/>
      <scheme val="minor"/>
    </font>
    <font>
      <sz val="9"/>
      <color indexed="81"/>
      <name val="Tahoma"/>
      <charset val="1"/>
    </font>
    <font>
      <b/>
      <sz val="9"/>
      <color indexed="81"/>
      <name val="Tahoma"/>
      <charset val="1"/>
    </font>
    <font>
      <b/>
      <sz val="10"/>
      <color theme="0"/>
      <name val="Calibri"/>
      <family val="2"/>
      <scheme val="minor"/>
    </font>
    <font>
      <b/>
      <sz val="11"/>
      <name val="Calibri"/>
      <family val="2"/>
      <scheme val="minor"/>
    </font>
    <font>
      <b/>
      <sz val="11"/>
      <color theme="0"/>
      <name val="Calibri"/>
      <family val="2"/>
      <scheme val="minor"/>
    </font>
    <font>
      <b/>
      <sz val="14"/>
      <color theme="1"/>
      <name val="Calibri"/>
      <family val="2"/>
      <scheme val="minor"/>
    </font>
    <font>
      <b/>
      <i/>
      <sz val="10"/>
      <color theme="1"/>
      <name val="Calibri"/>
      <family val="2"/>
      <scheme val="minor"/>
    </font>
    <font>
      <sz val="11"/>
      <color rgb="FFFF0000"/>
      <name val="Calibri"/>
      <family val="2"/>
      <scheme val="minor"/>
    </font>
    <font>
      <b/>
      <sz val="14"/>
      <color theme="0"/>
      <name val="Calibri"/>
      <family val="2"/>
      <scheme val="minor"/>
    </font>
    <font>
      <b/>
      <sz val="11"/>
      <color rgb="FF00B050"/>
      <name val="Calibri"/>
      <family val="2"/>
      <scheme val="minor"/>
    </font>
    <font>
      <b/>
      <sz val="11"/>
      <color rgb="FFFFC000"/>
      <name val="Calibri"/>
      <family val="2"/>
      <scheme val="minor"/>
    </font>
    <font>
      <b/>
      <sz val="11"/>
      <color rgb="FFC00000"/>
      <name val="Calibri"/>
      <family val="2"/>
      <scheme val="minor"/>
    </font>
    <font>
      <sz val="11"/>
      <color theme="1"/>
      <name val="Calibri"/>
      <family val="2"/>
    </font>
  </fonts>
  <fills count="27">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theme="7"/>
        <bgColor indexed="64"/>
      </patternFill>
    </fill>
    <fill>
      <patternFill patternType="solid">
        <fgColor theme="0" tint="-0.34998626667073579"/>
        <bgColor indexed="64"/>
      </patternFill>
    </fill>
    <fill>
      <patternFill patternType="solid">
        <fgColor theme="2"/>
        <bgColor indexed="64"/>
      </patternFill>
    </fill>
    <fill>
      <patternFill patternType="solid">
        <fgColor theme="4"/>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ADC3F9"/>
        <bgColor indexed="64"/>
      </patternFill>
    </fill>
    <fill>
      <patternFill patternType="solid">
        <fgColor rgb="FFEAFA76"/>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7030A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434">
    <xf numFmtId="0" fontId="0" fillId="0" borderId="0" xfId="0"/>
    <xf numFmtId="0" fontId="0" fillId="0" borderId="0" xfId="0" applyAlignment="1">
      <alignment horizontal="center" vertical="center"/>
    </xf>
    <xf numFmtId="0" fontId="0" fillId="0" borderId="0" xfId="0" applyBorder="1"/>
    <xf numFmtId="0" fontId="0" fillId="0" borderId="2" xfId="0" applyBorder="1"/>
    <xf numFmtId="0" fontId="0" fillId="0" borderId="0" xfId="0" applyBorder="1" applyAlignment="1"/>
    <xf numFmtId="0" fontId="0" fillId="0" borderId="0" xfId="0" applyFill="1" applyBorder="1"/>
    <xf numFmtId="0" fontId="0" fillId="3" borderId="9" xfId="0" applyFill="1" applyBorder="1"/>
    <xf numFmtId="0" fontId="0" fillId="3" borderId="0" xfId="0" applyFill="1" applyBorder="1"/>
    <xf numFmtId="0" fontId="0" fillId="3" borderId="0" xfId="0" applyFill="1"/>
    <xf numFmtId="0" fontId="0" fillId="3" borderId="10" xfId="0" applyFill="1" applyBorder="1"/>
    <xf numFmtId="0" fontId="2" fillId="6" borderId="9" xfId="0" applyFont="1" applyFill="1" applyBorder="1"/>
    <xf numFmtId="0" fontId="2" fillId="6" borderId="0" xfId="0" applyFont="1" applyFill="1" applyBorder="1"/>
    <xf numFmtId="0" fontId="2" fillId="6" borderId="10" xfId="0" applyFont="1" applyFill="1" applyBorder="1"/>
    <xf numFmtId="0" fontId="0" fillId="5" borderId="9" xfId="0" applyFill="1" applyBorder="1"/>
    <xf numFmtId="0" fontId="0" fillId="5" borderId="0" xfId="0" applyFill="1" applyBorder="1"/>
    <xf numFmtId="0" fontId="0" fillId="5" borderId="10" xfId="0" applyFill="1" applyBorder="1"/>
    <xf numFmtId="0" fontId="0" fillId="5" borderId="11" xfId="0" applyFill="1" applyBorder="1"/>
    <xf numFmtId="0" fontId="0" fillId="5" borderId="1" xfId="0" applyFill="1" applyBorder="1"/>
    <xf numFmtId="0" fontId="0" fillId="5" borderId="12" xfId="0" applyFill="1" applyBorder="1"/>
    <xf numFmtId="0" fontId="0" fillId="0" borderId="0" xfId="0" applyFill="1" applyBorder="1" applyAlignment="1">
      <alignment horizontal="center" vertical="center"/>
    </xf>
    <xf numFmtId="0" fontId="3" fillId="0" borderId="7" xfId="0" applyFont="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wrapText="1"/>
    </xf>
    <xf numFmtId="0" fontId="0" fillId="0" borderId="0" xfId="0" applyNumberFormat="1"/>
    <xf numFmtId="0" fontId="0" fillId="0" borderId="0" xfId="0" applyFill="1" applyBorder="1" applyAlignment="1"/>
    <xf numFmtId="0" fontId="0" fillId="0" borderId="13" xfId="0" applyBorder="1"/>
    <xf numFmtId="0" fontId="0" fillId="0" borderId="14" xfId="0" applyBorder="1"/>
    <xf numFmtId="164" fontId="0" fillId="0" borderId="0" xfId="0" applyNumberFormat="1" applyBorder="1"/>
    <xf numFmtId="0" fontId="0" fillId="0" borderId="0" xfId="0" applyNumberFormat="1" applyBorder="1"/>
    <xf numFmtId="0" fontId="0" fillId="0" borderId="15" xfId="0" applyBorder="1"/>
    <xf numFmtId="0" fontId="0" fillId="0" borderId="16" xfId="0" applyBorder="1"/>
    <xf numFmtId="0" fontId="0" fillId="0" borderId="17" xfId="0" applyBorder="1"/>
    <xf numFmtId="0" fontId="7" fillId="0" borderId="6" xfId="0" applyFont="1" applyFill="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10" fillId="0" borderId="11" xfId="0" applyFont="1" applyFill="1" applyBorder="1" applyAlignment="1" applyProtection="1">
      <alignment horizontal="center" vertical="center" wrapText="1"/>
      <protection hidden="1"/>
    </xf>
    <xf numFmtId="0" fontId="3" fillId="4" borderId="3" xfId="0" applyFont="1" applyFill="1" applyBorder="1" applyAlignment="1" applyProtection="1">
      <alignment vertical="center"/>
      <protection hidden="1"/>
    </xf>
    <xf numFmtId="0" fontId="3" fillId="4" borderId="4" xfId="0" applyFont="1" applyFill="1" applyBorder="1" applyAlignment="1" applyProtection="1">
      <alignment vertical="center"/>
      <protection hidden="1"/>
    </xf>
    <xf numFmtId="0" fontId="3" fillId="0" borderId="4" xfId="0" applyFont="1" applyBorder="1" applyAlignment="1" applyProtection="1">
      <alignment horizontal="center" vertical="center"/>
      <protection hidden="1"/>
    </xf>
    <xf numFmtId="0" fontId="7" fillId="0" borderId="7" xfId="0" applyFont="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3" fillId="7" borderId="4" xfId="0" applyFont="1" applyFill="1" applyBorder="1" applyAlignment="1" applyProtection="1">
      <alignment vertical="center"/>
      <protection hidden="1"/>
    </xf>
    <xf numFmtId="0" fontId="7" fillId="0" borderId="7"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10" fillId="0" borderId="9" xfId="0" applyFont="1" applyFill="1" applyBorder="1" applyAlignment="1" applyProtection="1">
      <alignment horizontal="center" vertical="center" wrapText="1"/>
      <protection hidden="1"/>
    </xf>
    <xf numFmtId="0" fontId="10" fillId="0" borderId="0" xfId="0" applyFont="1" applyFill="1" applyBorder="1" applyAlignment="1" applyProtection="1">
      <alignment horizontal="center" vertical="center" wrapText="1"/>
      <protection hidden="1"/>
    </xf>
    <xf numFmtId="0" fontId="3" fillId="2" borderId="3" xfId="0" applyFont="1" applyFill="1" applyBorder="1" applyAlignment="1" applyProtection="1">
      <alignment vertical="center"/>
      <protection hidden="1"/>
    </xf>
    <xf numFmtId="0" fontId="3" fillId="2" borderId="4" xfId="0" applyFont="1" applyFill="1" applyBorder="1" applyAlignment="1" applyProtection="1">
      <alignment vertical="center"/>
      <protection hidden="1"/>
    </xf>
    <xf numFmtId="0" fontId="3" fillId="0" borderId="1"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0" fillId="0" borderId="0" xfId="0" applyProtection="1">
      <protection hidden="1"/>
    </xf>
    <xf numFmtId="0" fontId="3" fillId="0" borderId="6" xfId="0" applyFont="1" applyBorder="1" applyAlignment="1" applyProtection="1">
      <alignment horizontal="center" vertical="center"/>
      <protection hidden="1"/>
    </xf>
    <xf numFmtId="0" fontId="10" fillId="0" borderId="1" xfId="0" applyFont="1" applyFill="1" applyBorder="1" applyAlignment="1" applyProtection="1">
      <alignment horizontal="center" vertical="center" wrapText="1"/>
      <protection hidden="1"/>
    </xf>
    <xf numFmtId="0" fontId="10" fillId="0" borderId="22" xfId="0" applyFont="1" applyFill="1" applyBorder="1" applyAlignment="1" applyProtection="1">
      <alignment horizontal="center" vertical="center" wrapText="1"/>
      <protection hidden="1"/>
    </xf>
    <xf numFmtId="0" fontId="7" fillId="0" borderId="0" xfId="0" applyFont="1" applyFill="1" applyBorder="1" applyAlignment="1" applyProtection="1">
      <alignment horizontal="center" vertical="center" wrapText="1"/>
      <protection hidden="1"/>
    </xf>
    <xf numFmtId="0" fontId="9" fillId="0" borderId="21" xfId="0" applyFont="1" applyFill="1" applyBorder="1" applyAlignment="1" applyProtection="1">
      <alignment horizontal="center" vertical="center" wrapText="1"/>
      <protection hidden="1"/>
    </xf>
    <xf numFmtId="0" fontId="8" fillId="0" borderId="23" xfId="0" applyFont="1" applyFill="1" applyBorder="1" applyAlignment="1" applyProtection="1">
      <alignment horizontal="center" vertical="center" wrapText="1"/>
      <protection hidden="1"/>
    </xf>
    <xf numFmtId="0" fontId="0" fillId="0" borderId="22" xfId="0" applyFill="1" applyBorder="1" applyProtection="1">
      <protection hidden="1"/>
    </xf>
    <xf numFmtId="0" fontId="3" fillId="3" borderId="2" xfId="0" applyFont="1" applyFill="1" applyBorder="1" applyProtection="1"/>
    <xf numFmtId="0" fontId="3" fillId="0" borderId="4" xfId="0" applyFont="1" applyBorder="1" applyProtection="1">
      <protection locked="0"/>
    </xf>
    <xf numFmtId="0" fontId="0" fillId="0" borderId="0" xfId="0" applyProtection="1">
      <protection locked="0"/>
    </xf>
    <xf numFmtId="0" fontId="0" fillId="0" borderId="22" xfId="0" applyFill="1" applyBorder="1" applyProtection="1">
      <protection locked="0"/>
    </xf>
    <xf numFmtId="0" fontId="0" fillId="0" borderId="0" xfId="0" applyFill="1" applyProtection="1">
      <protection locked="0"/>
    </xf>
    <xf numFmtId="0" fontId="0" fillId="0" borderId="9" xfId="0" applyBorder="1"/>
    <xf numFmtId="0" fontId="0" fillId="0" borderId="11" xfId="0" applyBorder="1"/>
    <xf numFmtId="0" fontId="0" fillId="0" borderId="1" xfId="0" applyBorder="1"/>
    <xf numFmtId="0" fontId="0" fillId="0" borderId="0" xfId="0" pivotButton="1"/>
    <xf numFmtId="0" fontId="0" fillId="0" borderId="0" xfId="0" applyAlignment="1">
      <alignment horizontal="left"/>
    </xf>
    <xf numFmtId="0" fontId="15" fillId="0" borderId="4" xfId="0" applyFont="1" applyBorder="1" applyAlignment="1">
      <alignment horizontal="center" vertical="center"/>
    </xf>
    <xf numFmtId="0" fontId="0" fillId="0" borderId="10" xfId="0" applyBorder="1"/>
    <xf numFmtId="0" fontId="3" fillId="6" borderId="2" xfId="0" applyFont="1" applyFill="1" applyBorder="1" applyProtection="1">
      <protection locked="0"/>
    </xf>
    <xf numFmtId="0" fontId="3" fillId="3" borderId="2" xfId="0" applyFont="1" applyFill="1" applyBorder="1" applyAlignment="1" applyProtection="1">
      <alignment horizontal="center" vertical="center"/>
    </xf>
    <xf numFmtId="0" fontId="3" fillId="3" borderId="2" xfId="0" applyFont="1" applyFill="1" applyBorder="1" applyProtection="1">
      <protection locked="0"/>
    </xf>
    <xf numFmtId="0" fontId="3" fillId="15" borderId="2" xfId="0" applyFont="1" applyFill="1" applyBorder="1" applyProtection="1">
      <protection locked="0"/>
    </xf>
    <xf numFmtId="0" fontId="3" fillId="5" borderId="2" xfId="0" applyFont="1" applyFill="1" applyBorder="1" applyProtection="1">
      <protection locked="0"/>
    </xf>
    <xf numFmtId="1" fontId="0" fillId="0" borderId="0" xfId="0" applyNumberFormat="1"/>
    <xf numFmtId="0" fontId="0" fillId="0" borderId="12" xfId="0" applyBorder="1"/>
    <xf numFmtId="1" fontId="0" fillId="0" borderId="0" xfId="0" applyNumberFormat="1" applyAlignment="1">
      <alignment horizontal="center" vertical="center"/>
    </xf>
    <xf numFmtId="0" fontId="15" fillId="0" borderId="3" xfId="0" applyFont="1" applyBorder="1" applyAlignment="1">
      <alignment horizontal="center" vertical="center"/>
    </xf>
    <xf numFmtId="0" fontId="15" fillId="0" borderId="11" xfId="0" applyFont="1" applyBorder="1" applyAlignment="1">
      <alignment horizontal="center" vertical="center"/>
    </xf>
    <xf numFmtId="0" fontId="15" fillId="0" borderId="1" xfId="0" applyFont="1" applyBorder="1" applyAlignment="1">
      <alignment horizontal="center" vertical="center"/>
    </xf>
    <xf numFmtId="0" fontId="3" fillId="13" borderId="4" xfId="0" applyFont="1" applyFill="1" applyBorder="1" applyProtection="1">
      <protection locked="0"/>
    </xf>
    <xf numFmtId="0" fontId="3" fillId="2" borderId="2" xfId="0" applyFont="1" applyFill="1" applyBorder="1" applyAlignment="1">
      <alignment horizontal="center" vertical="center"/>
    </xf>
    <xf numFmtId="0" fontId="3" fillId="10" borderId="2" xfId="0" applyFont="1" applyFill="1" applyBorder="1" applyAlignment="1">
      <alignment horizontal="center" vertical="center"/>
    </xf>
    <xf numFmtId="0" fontId="16" fillId="0" borderId="0" xfId="0" applyFont="1"/>
    <xf numFmtId="0" fontId="17" fillId="0" borderId="0" xfId="0" applyFont="1"/>
    <xf numFmtId="0" fontId="0" fillId="0" borderId="0" xfId="0" applyBorder="1" applyAlignment="1">
      <alignment vertical="center"/>
    </xf>
    <xf numFmtId="0" fontId="0" fillId="0" borderId="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2" xfId="0" applyBorder="1" applyAlignment="1"/>
    <xf numFmtId="0" fontId="0" fillId="0" borderId="22" xfId="0" applyBorder="1"/>
    <xf numFmtId="0" fontId="0" fillId="0" borderId="23" xfId="0" applyBorder="1"/>
    <xf numFmtId="0" fontId="0" fillId="0" borderId="9" xfId="0" applyBorder="1" applyAlignment="1"/>
    <xf numFmtId="0" fontId="0" fillId="0" borderId="0" xfId="0" applyAlignment="1">
      <alignment wrapText="1"/>
    </xf>
    <xf numFmtId="164" fontId="15" fillId="11" borderId="11" xfId="0" applyNumberFormat="1" applyFont="1" applyFill="1" applyBorder="1" applyAlignment="1">
      <alignment horizontal="center" vertical="center"/>
    </xf>
    <xf numFmtId="164" fontId="15" fillId="11" borderId="1" xfId="0" applyNumberFormat="1" applyFont="1" applyFill="1" applyBorder="1" applyAlignment="1">
      <alignment horizontal="center" vertical="center"/>
    </xf>
    <xf numFmtId="164" fontId="15" fillId="3" borderId="11" xfId="0" applyNumberFormat="1" applyFont="1" applyFill="1" applyBorder="1" applyAlignment="1">
      <alignment horizontal="center" vertical="center"/>
    </xf>
    <xf numFmtId="164" fontId="15" fillId="16" borderId="11" xfId="0" applyNumberFormat="1" applyFont="1" applyFill="1" applyBorder="1" applyAlignment="1">
      <alignment horizontal="center" vertical="center"/>
    </xf>
    <xf numFmtId="164" fontId="15" fillId="16" borderId="12" xfId="0" applyNumberFormat="1" applyFont="1" applyFill="1" applyBorder="1" applyAlignment="1">
      <alignment horizontal="center" vertical="center"/>
    </xf>
    <xf numFmtId="164" fontId="15" fillId="6" borderId="11" xfId="0" applyNumberFormat="1" applyFont="1" applyFill="1" applyBorder="1" applyAlignment="1">
      <alignment horizontal="center" vertical="center"/>
    </xf>
    <xf numFmtId="164" fontId="15" fillId="6" borderId="12" xfId="0" applyNumberFormat="1" applyFont="1" applyFill="1" applyBorder="1" applyAlignment="1">
      <alignment horizontal="center" vertical="center"/>
    </xf>
    <xf numFmtId="164" fontId="15" fillId="5" borderId="12" xfId="0" applyNumberFormat="1" applyFont="1" applyFill="1" applyBorder="1" applyAlignment="1">
      <alignment horizontal="center" vertical="center"/>
    </xf>
    <xf numFmtId="164" fontId="15" fillId="15" borderId="11" xfId="0" applyNumberFormat="1" applyFont="1" applyFill="1" applyBorder="1" applyAlignment="1">
      <alignment horizontal="center" vertical="center"/>
    </xf>
    <xf numFmtId="164" fontId="15" fillId="15" borderId="12" xfId="0" applyNumberFormat="1" applyFont="1" applyFill="1" applyBorder="1" applyAlignment="1">
      <alignment horizontal="center" vertical="center"/>
    </xf>
    <xf numFmtId="164" fontId="15" fillId="11" borderId="3" xfId="0" applyNumberFormat="1" applyFont="1" applyFill="1" applyBorder="1" applyAlignment="1">
      <alignment horizontal="center" vertical="center"/>
    </xf>
    <xf numFmtId="164" fontId="15" fillId="3" borderId="3" xfId="0" applyNumberFormat="1" applyFont="1" applyFill="1" applyBorder="1" applyAlignment="1">
      <alignment horizontal="center" vertical="center"/>
    </xf>
    <xf numFmtId="164" fontId="15" fillId="16" borderId="3" xfId="0" applyNumberFormat="1" applyFont="1" applyFill="1" applyBorder="1" applyAlignment="1">
      <alignment horizontal="center" vertical="center"/>
    </xf>
    <xf numFmtId="164" fontId="15" fillId="16" borderId="5" xfId="0" applyNumberFormat="1" applyFont="1" applyFill="1" applyBorder="1" applyAlignment="1">
      <alignment horizontal="center" vertical="center"/>
    </xf>
    <xf numFmtId="164" fontId="15" fillId="6" borderId="3" xfId="0" applyNumberFormat="1" applyFont="1" applyFill="1" applyBorder="1" applyAlignment="1">
      <alignment horizontal="center" vertical="center"/>
    </xf>
    <xf numFmtId="164" fontId="15" fillId="6" borderId="5" xfId="0" applyNumberFormat="1" applyFont="1" applyFill="1" applyBorder="1" applyAlignment="1">
      <alignment horizontal="center" vertical="center"/>
    </xf>
    <xf numFmtId="164" fontId="15" fillId="5" borderId="3" xfId="0" applyNumberFormat="1" applyFont="1" applyFill="1" applyBorder="1" applyAlignment="1">
      <alignment horizontal="center" vertical="center"/>
    </xf>
    <xf numFmtId="164" fontId="15" fillId="5" borderId="5" xfId="0" applyNumberFormat="1" applyFont="1" applyFill="1" applyBorder="1" applyAlignment="1">
      <alignment horizontal="center" vertical="center"/>
    </xf>
    <xf numFmtId="164" fontId="15" fillId="15" borderId="3" xfId="0" applyNumberFormat="1" applyFont="1" applyFill="1" applyBorder="1" applyAlignment="1">
      <alignment horizontal="center" vertical="center"/>
    </xf>
    <xf numFmtId="164" fontId="15" fillId="15" borderId="5" xfId="0" applyNumberFormat="1" applyFont="1" applyFill="1" applyBorder="1" applyAlignment="1">
      <alignment horizontal="center" vertical="center"/>
    </xf>
    <xf numFmtId="0" fontId="3" fillId="6" borderId="2"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9" xfId="0" applyFont="1" applyFill="1" applyBorder="1" applyAlignment="1" applyProtection="1">
      <alignment horizontal="center" vertical="center" wrapText="1"/>
      <protection locked="0"/>
    </xf>
    <xf numFmtId="0" fontId="8" fillId="0" borderId="11" xfId="0" applyFont="1" applyFill="1" applyBorder="1" applyAlignment="1" applyProtection="1">
      <alignment horizontal="center" vertical="center" wrapText="1"/>
      <protection locked="0"/>
    </xf>
    <xf numFmtId="0" fontId="3" fillId="7" borderId="4" xfId="0" applyFont="1" applyFill="1" applyBorder="1" applyAlignment="1" applyProtection="1">
      <alignment vertical="center"/>
      <protection locked="0"/>
    </xf>
    <xf numFmtId="0" fontId="3" fillId="5" borderId="2" xfId="0" applyFont="1" applyFill="1" applyBorder="1" applyAlignment="1" applyProtection="1">
      <alignment horizontal="center" vertical="center"/>
      <protection locked="0"/>
    </xf>
    <xf numFmtId="0" fontId="3" fillId="15" borderId="5" xfId="0" applyFont="1" applyFill="1" applyBorder="1" applyProtection="1">
      <protection locked="0"/>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1" xfId="0" applyFont="1" applyBorder="1" applyAlignment="1">
      <alignment horizontal="center" vertical="center" wrapText="1"/>
    </xf>
    <xf numFmtId="0" fontId="3" fillId="17" borderId="32" xfId="0" applyFont="1" applyFill="1" applyBorder="1" applyAlignment="1">
      <alignment horizontal="center" vertical="center" wrapText="1"/>
    </xf>
    <xf numFmtId="0" fontId="3" fillId="17" borderId="16" xfId="0" applyFont="1" applyFill="1" applyBorder="1" applyAlignment="1">
      <alignment horizontal="center" vertical="center" wrapText="1"/>
    </xf>
    <xf numFmtId="0" fontId="3" fillId="12" borderId="31" xfId="0" applyFont="1" applyFill="1" applyBorder="1" applyAlignment="1">
      <alignment horizontal="center" vertical="center" wrapText="1"/>
    </xf>
    <xf numFmtId="0" fontId="20" fillId="2" borderId="34" xfId="0" applyFont="1" applyFill="1" applyBorder="1" applyAlignment="1">
      <alignment horizontal="center" vertical="center" wrapText="1"/>
    </xf>
    <xf numFmtId="0" fontId="20" fillId="2" borderId="33" xfId="0" applyFont="1" applyFill="1" applyBorder="1" applyAlignment="1">
      <alignment horizontal="center" vertical="center" wrapText="1"/>
    </xf>
    <xf numFmtId="0" fontId="20" fillId="7" borderId="33" xfId="0" applyFont="1" applyFill="1" applyBorder="1" applyAlignment="1">
      <alignment horizontal="center" vertical="center" wrapText="1"/>
    </xf>
    <xf numFmtId="0" fontId="20" fillId="7" borderId="17"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3" fillId="9" borderId="17" xfId="0" applyFont="1" applyFill="1" applyBorder="1" applyAlignment="1">
      <alignment horizontal="center" vertical="center" wrapText="1"/>
    </xf>
    <xf numFmtId="164" fontId="15" fillId="3" borderId="1" xfId="0" quotePrefix="1" applyNumberFormat="1" applyFont="1" applyFill="1" applyBorder="1" applyAlignment="1">
      <alignment horizontal="center" vertical="center"/>
    </xf>
    <xf numFmtId="0" fontId="21" fillId="19" borderId="1" xfId="0" applyFont="1" applyFill="1" applyBorder="1" applyAlignment="1">
      <alignment horizontal="center" vertical="center"/>
    </xf>
    <xf numFmtId="0" fontId="21" fillId="18" borderId="16" xfId="0" applyFont="1" applyFill="1" applyBorder="1" applyAlignment="1">
      <alignment horizontal="center" vertical="center"/>
    </xf>
    <xf numFmtId="164" fontId="21" fillId="19" borderId="1" xfId="0" applyNumberFormat="1" applyFont="1" applyFill="1" applyBorder="1" applyAlignment="1">
      <alignment horizontal="center" vertical="center"/>
    </xf>
    <xf numFmtId="164" fontId="21" fillId="19" borderId="38" xfId="0" applyNumberFormat="1" applyFont="1" applyFill="1" applyBorder="1" applyAlignment="1">
      <alignment horizontal="center" vertical="center"/>
    </xf>
    <xf numFmtId="164" fontId="21" fillId="18" borderId="16" xfId="0" applyNumberFormat="1" applyFont="1" applyFill="1" applyBorder="1" applyAlignment="1">
      <alignment horizontal="center" vertical="center"/>
    </xf>
    <xf numFmtId="164" fontId="21" fillId="18" borderId="36" xfId="0" applyNumberFormat="1" applyFont="1" applyFill="1" applyBorder="1" applyAlignment="1">
      <alignment horizontal="center" vertical="center"/>
    </xf>
    <xf numFmtId="164" fontId="21" fillId="18" borderId="37" xfId="0" applyNumberFormat="1" applyFont="1" applyFill="1" applyBorder="1" applyAlignment="1">
      <alignment horizontal="center" vertical="center"/>
    </xf>
    <xf numFmtId="0" fontId="0" fillId="0" borderId="39" xfId="0" applyBorder="1"/>
    <xf numFmtId="0" fontId="3" fillId="0" borderId="41" xfId="0" applyFont="1" applyBorder="1" applyAlignment="1">
      <alignment horizontal="left" vertical="center" wrapText="1"/>
    </xf>
    <xf numFmtId="0" fontId="0" fillId="0" borderId="41" xfId="0" applyBorder="1"/>
    <xf numFmtId="0" fontId="3" fillId="0" borderId="41" xfId="0" applyFont="1" applyBorder="1"/>
    <xf numFmtId="0" fontId="3" fillId="0" borderId="41" xfId="0" applyFont="1" applyBorder="1" applyAlignment="1">
      <alignment wrapText="1"/>
    </xf>
    <xf numFmtId="0" fontId="3" fillId="0" borderId="40" xfId="0" applyFont="1" applyBorder="1" applyAlignment="1">
      <alignment wrapText="1"/>
    </xf>
    <xf numFmtId="0" fontId="1" fillId="20" borderId="41" xfId="0" applyFont="1" applyFill="1" applyBorder="1"/>
    <xf numFmtId="0" fontId="1" fillId="17" borderId="41" xfId="0" applyFont="1" applyFill="1" applyBorder="1"/>
    <xf numFmtId="0" fontId="1" fillId="14" borderId="41" xfId="0" applyFont="1" applyFill="1" applyBorder="1"/>
    <xf numFmtId="0" fontId="22" fillId="21" borderId="41" xfId="0" applyFont="1" applyFill="1" applyBorder="1"/>
    <xf numFmtId="0" fontId="22" fillId="22" borderId="41" xfId="0" applyFont="1" applyFill="1" applyBorder="1"/>
    <xf numFmtId="0" fontId="5" fillId="0" borderId="0" xfId="0" applyFont="1" applyFill="1" applyBorder="1" applyAlignment="1" applyProtection="1">
      <alignment horizontal="center" vertical="center" wrapText="1"/>
      <protection locked="0"/>
    </xf>
    <xf numFmtId="0" fontId="0" fillId="0" borderId="0" xfId="0" applyFill="1" applyBorder="1" applyProtection="1">
      <protection locked="0"/>
    </xf>
    <xf numFmtId="0" fontId="4" fillId="0" borderId="0"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10" fillId="0" borderId="12" xfId="0" applyFont="1" applyFill="1" applyBorder="1" applyAlignment="1" applyProtection="1">
      <alignment horizontal="center" vertical="center" wrapText="1"/>
      <protection hidden="1"/>
    </xf>
    <xf numFmtId="0" fontId="3" fillId="4" borderId="5" xfId="0" applyFont="1" applyFill="1" applyBorder="1" applyAlignment="1" applyProtection="1">
      <alignment vertical="center"/>
      <protection hidden="1"/>
    </xf>
    <xf numFmtId="0" fontId="3" fillId="4" borderId="2" xfId="0" applyFont="1" applyFill="1" applyBorder="1" applyAlignment="1" applyProtection="1">
      <alignment vertical="center"/>
      <protection locked="0"/>
    </xf>
    <xf numFmtId="0" fontId="6" fillId="9" borderId="5" xfId="0" applyFont="1" applyFill="1" applyBorder="1" applyAlignment="1" applyProtection="1">
      <alignment horizontal="center" vertical="center"/>
      <protection locked="0"/>
    </xf>
    <xf numFmtId="164" fontId="0" fillId="0" borderId="0" xfId="0" applyNumberFormat="1"/>
    <xf numFmtId="164" fontId="0" fillId="0" borderId="0" xfId="0" applyNumberFormat="1" applyAlignment="1">
      <alignment horizontal="left"/>
    </xf>
    <xf numFmtId="0" fontId="25" fillId="0" borderId="0" xfId="0" applyFont="1"/>
    <xf numFmtId="49" fontId="0" fillId="0" borderId="0" xfId="0" applyNumberFormat="1"/>
    <xf numFmtId="0" fontId="3" fillId="0" borderId="25" xfId="0" applyNumberFormat="1" applyFont="1" applyBorder="1" applyAlignment="1">
      <alignment horizontal="center" vertical="center" wrapText="1"/>
    </xf>
    <xf numFmtId="0" fontId="3" fillId="0" borderId="31" xfId="0" applyNumberFormat="1" applyFont="1" applyBorder="1" applyAlignment="1">
      <alignment horizontal="center" vertical="center" wrapText="1"/>
    </xf>
    <xf numFmtId="0" fontId="15" fillId="0" borderId="1" xfId="0" applyNumberFormat="1" applyFont="1" applyBorder="1" applyAlignment="1">
      <alignment horizontal="center" vertical="center"/>
    </xf>
    <xf numFmtId="0" fontId="15" fillId="0" borderId="4" xfId="0" applyNumberFormat="1" applyFont="1" applyBorder="1" applyAlignment="1">
      <alignment horizontal="center" vertical="center"/>
    </xf>
    <xf numFmtId="49" fontId="0" fillId="0" borderId="0" xfId="0" applyNumberFormat="1" applyFill="1" applyBorder="1" applyAlignment="1">
      <alignment horizontal="center" vertical="center"/>
    </xf>
    <xf numFmtId="49" fontId="0" fillId="0" borderId="0" xfId="0" applyNumberFormat="1" applyFill="1" applyBorder="1"/>
    <xf numFmtId="49" fontId="3" fillId="0" borderId="7" xfId="0" applyNumberFormat="1" applyFont="1" applyBorder="1" applyAlignment="1">
      <alignment horizontal="center" vertical="center"/>
    </xf>
    <xf numFmtId="49" fontId="3" fillId="0" borderId="3" xfId="0" applyNumberFormat="1" applyFont="1" applyBorder="1" applyAlignment="1" applyProtection="1">
      <alignment horizontal="center" vertical="center"/>
      <protection hidden="1"/>
    </xf>
    <xf numFmtId="49" fontId="0" fillId="0" borderId="0" xfId="0" applyNumberFormat="1" applyProtection="1">
      <protection locked="0"/>
    </xf>
    <xf numFmtId="0" fontId="0" fillId="0" borderId="7" xfId="0" applyBorder="1"/>
    <xf numFmtId="0" fontId="0" fillId="0" borderId="2" xfId="0" applyFill="1" applyBorder="1"/>
    <xf numFmtId="0" fontId="0" fillId="0" borderId="0" xfId="0" applyAlignment="1">
      <alignment horizontal="center"/>
    </xf>
    <xf numFmtId="14" fontId="0" fillId="23" borderId="2" xfId="0" applyNumberFormat="1" applyFill="1" applyBorder="1" applyProtection="1">
      <protection locked="0"/>
    </xf>
    <xf numFmtId="0" fontId="0" fillId="23" borderId="2" xfId="0" applyFill="1" applyBorder="1" applyAlignment="1" applyProtection="1">
      <alignment horizontal="right"/>
      <protection locked="0"/>
    </xf>
    <xf numFmtId="0" fontId="0" fillId="23" borderId="2" xfId="0" applyFill="1" applyBorder="1" applyProtection="1">
      <protection locked="0"/>
    </xf>
    <xf numFmtId="0" fontId="0" fillId="0" borderId="42" xfId="0" applyBorder="1"/>
    <xf numFmtId="0" fontId="0" fillId="0" borderId="43" xfId="0" applyBorder="1"/>
    <xf numFmtId="0" fontId="0" fillId="0" borderId="32" xfId="0" applyBorder="1"/>
    <xf numFmtId="0" fontId="0" fillId="0" borderId="44" xfId="0" applyBorder="1"/>
    <xf numFmtId="0" fontId="0" fillId="0" borderId="8" xfId="0" applyBorder="1"/>
    <xf numFmtId="0" fontId="1" fillId="0" borderId="21" xfId="0" applyFont="1" applyBorder="1" applyAlignment="1">
      <alignment horizontal="center" vertical="center"/>
    </xf>
    <xf numFmtId="9" fontId="0" fillId="0" borderId="0" xfId="0" applyNumberFormat="1" applyBorder="1" applyAlignment="1">
      <alignment horizontal="center" vertical="center"/>
    </xf>
    <xf numFmtId="0" fontId="0" fillId="0" borderId="10" xfId="0" applyBorder="1" applyAlignment="1">
      <alignment horizontal="center" vertical="center"/>
    </xf>
    <xf numFmtId="0" fontId="1" fillId="0" borderId="2" xfId="0" applyFont="1" applyBorder="1" applyAlignment="1">
      <alignment horizontal="center" vertical="center"/>
    </xf>
    <xf numFmtId="0" fontId="0" fillId="0" borderId="0" xfId="0" applyBorder="1" applyAlignment="1">
      <alignment horizontal="center"/>
    </xf>
    <xf numFmtId="0" fontId="0" fillId="0" borderId="16" xfId="0" applyBorder="1" applyAlignment="1">
      <alignment horizontal="center"/>
    </xf>
    <xf numFmtId="0" fontId="21" fillId="0" borderId="0" xfId="0" applyFont="1" applyFill="1" applyBorder="1" applyAlignment="1">
      <alignment horizontal="center" vertical="center"/>
    </xf>
    <xf numFmtId="164" fontId="0" fillId="0" borderId="0" xfId="0" applyNumberFormat="1" applyFont="1" applyFill="1" applyBorder="1" applyAlignment="1">
      <alignment horizontal="center" vertical="center"/>
    </xf>
    <xf numFmtId="0" fontId="0" fillId="17" borderId="48" xfId="0" applyFill="1" applyBorder="1" applyAlignment="1">
      <alignment horizontal="center" vertical="center"/>
    </xf>
    <xf numFmtId="0" fontId="3" fillId="17" borderId="17" xfId="0" applyFont="1" applyFill="1" applyBorder="1" applyAlignment="1">
      <alignment horizontal="center" vertical="center" wrapText="1"/>
    </xf>
    <xf numFmtId="164" fontId="21" fillId="19" borderId="49" xfId="0" applyNumberFormat="1" applyFont="1" applyFill="1" applyBorder="1" applyAlignment="1">
      <alignment horizontal="center" vertical="center"/>
    </xf>
    <xf numFmtId="0" fontId="21" fillId="19" borderId="38" xfId="0" applyNumberFormat="1" applyFont="1" applyFill="1" applyBorder="1" applyAlignment="1">
      <alignment horizontal="center" vertical="center"/>
    </xf>
    <xf numFmtId="164" fontId="21" fillId="18" borderId="15" xfId="0" applyNumberFormat="1" applyFont="1" applyFill="1" applyBorder="1" applyAlignment="1">
      <alignment horizontal="center" vertical="center"/>
    </xf>
    <xf numFmtId="0" fontId="21" fillId="18" borderId="17" xfId="0" applyNumberFormat="1" applyFont="1" applyFill="1" applyBorder="1" applyAlignment="1">
      <alignment horizontal="center" vertical="center"/>
    </xf>
    <xf numFmtId="0" fontId="3" fillId="12" borderId="15"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7" borderId="35" xfId="0" applyFont="1" applyFill="1" applyBorder="1" applyAlignment="1">
      <alignment horizontal="center" vertical="center" wrapText="1"/>
    </xf>
    <xf numFmtId="164" fontId="21" fillId="18" borderId="17" xfId="0" applyNumberFormat="1" applyFont="1" applyFill="1" applyBorder="1" applyAlignment="1">
      <alignment horizontal="center" vertical="center"/>
    </xf>
    <xf numFmtId="0" fontId="6" fillId="9" borderId="35" xfId="0" applyFont="1" applyFill="1" applyBorder="1" applyAlignment="1">
      <alignment horizontal="center" vertical="center" wrapText="1"/>
    </xf>
    <xf numFmtId="0" fontId="0" fillId="17" borderId="32" xfId="0" applyFill="1" applyBorder="1" applyAlignment="1">
      <alignment horizontal="center" vertical="center"/>
    </xf>
    <xf numFmtId="0" fontId="0" fillId="17" borderId="44" xfId="0" applyFill="1" applyBorder="1" applyAlignment="1">
      <alignment horizontal="center" vertical="center"/>
    </xf>
    <xf numFmtId="0" fontId="0" fillId="0" borderId="9" xfId="0" applyNumberFormat="1" applyBorder="1" applyAlignment="1"/>
    <xf numFmtId="0" fontId="0" fillId="0" borderId="10" xfId="0" applyBorder="1" applyAlignment="1"/>
    <xf numFmtId="0" fontId="0" fillId="0" borderId="9" xfId="0" applyNumberFormat="1" applyFill="1" applyBorder="1" applyAlignment="1"/>
    <xf numFmtId="0" fontId="0" fillId="0" borderId="11" xfId="0" applyBorder="1" applyAlignment="1">
      <alignment horizontal="left"/>
    </xf>
    <xf numFmtId="0" fontId="0" fillId="0" borderId="12" xfId="0" applyBorder="1" applyAlignment="1"/>
    <xf numFmtId="0" fontId="0" fillId="0" borderId="3" xfId="0" applyBorder="1" applyAlignment="1"/>
    <xf numFmtId="0" fontId="0" fillId="0" borderId="4" xfId="0" applyBorder="1" applyAlignment="1"/>
    <xf numFmtId="0" fontId="0" fillId="0" borderId="5" xfId="0" applyBorder="1" applyAlignment="1">
      <alignment horizontal="right" vertical="center"/>
    </xf>
    <xf numFmtId="0" fontId="0" fillId="0" borderId="2" xfId="0" applyBorder="1" applyAlignment="1"/>
    <xf numFmtId="0" fontId="0" fillId="0" borderId="7" xfId="0" applyBorder="1" applyAlignment="1"/>
    <xf numFmtId="0" fontId="0" fillId="0" borderId="8" xfId="0" applyBorder="1" applyAlignment="1"/>
    <xf numFmtId="0" fontId="0" fillId="0" borderId="1" xfId="0" applyBorder="1" applyAlignment="1"/>
    <xf numFmtId="0" fontId="0" fillId="0" borderId="14" xfId="0" applyFill="1" applyBorder="1"/>
    <xf numFmtId="0" fontId="0" fillId="12" borderId="21" xfId="0" applyFill="1" applyBorder="1" applyAlignment="1">
      <alignment horizontal="center" vertical="center"/>
    </xf>
    <xf numFmtId="0" fontId="0" fillId="12" borderId="50" xfId="0" applyFill="1" applyBorder="1" applyAlignment="1">
      <alignment horizontal="center" vertical="center"/>
    </xf>
    <xf numFmtId="165" fontId="2" fillId="19" borderId="7" xfId="0" applyNumberFormat="1" applyFont="1" applyFill="1" applyBorder="1" applyAlignment="1">
      <alignment horizontal="center" vertical="center"/>
    </xf>
    <xf numFmtId="0" fontId="6" fillId="9" borderId="46"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14" xfId="0" applyFont="1" applyFill="1" applyBorder="1" applyAlignment="1">
      <alignment horizontal="center" vertical="center" wrapText="1"/>
    </xf>
    <xf numFmtId="165" fontId="0" fillId="19" borderId="0" xfId="0" applyNumberFormat="1" applyFont="1" applyFill="1" applyBorder="1" applyAlignment="1">
      <alignment horizontal="center" vertical="center"/>
    </xf>
    <xf numFmtId="165" fontId="0" fillId="19" borderId="4" xfId="0" applyNumberFormat="1" applyFont="1" applyFill="1" applyBorder="1" applyAlignment="1">
      <alignment horizontal="center" vertical="center"/>
    </xf>
    <xf numFmtId="165" fontId="0" fillId="19" borderId="51" xfId="0" applyNumberFormat="1" applyFont="1" applyFill="1" applyBorder="1" applyAlignment="1">
      <alignment horizontal="center" vertical="center"/>
    </xf>
    <xf numFmtId="165" fontId="0" fillId="19" borderId="45" xfId="0" applyNumberFormat="1" applyFont="1" applyFill="1" applyBorder="1" applyAlignment="1">
      <alignment horizontal="center" vertical="center"/>
    </xf>
    <xf numFmtId="165" fontId="0" fillId="18" borderId="52" xfId="0" applyNumberFormat="1" applyFont="1" applyFill="1" applyBorder="1" applyAlignment="1">
      <alignment horizontal="center" vertical="center"/>
    </xf>
    <xf numFmtId="165" fontId="0" fillId="18" borderId="36" xfId="0" applyNumberFormat="1" applyFont="1" applyFill="1" applyBorder="1" applyAlignment="1">
      <alignment horizontal="center" vertical="center"/>
    </xf>
    <xf numFmtId="165" fontId="0" fillId="18" borderId="37" xfId="0" applyNumberFormat="1" applyFont="1" applyFill="1" applyBorder="1" applyAlignment="1">
      <alignment horizontal="center" vertical="center"/>
    </xf>
    <xf numFmtId="165" fontId="2" fillId="19" borderId="47" xfId="0" applyNumberFormat="1" applyFont="1" applyFill="1" applyBorder="1" applyAlignment="1">
      <alignment horizontal="center" vertical="center"/>
    </xf>
    <xf numFmtId="165" fontId="2" fillId="18" borderId="36" xfId="0" applyNumberFormat="1" applyFont="1" applyFill="1" applyBorder="1" applyAlignment="1">
      <alignment horizontal="center" vertical="center"/>
    </xf>
    <xf numFmtId="165" fontId="2" fillId="18" borderId="37" xfId="0" applyNumberFormat="1" applyFont="1" applyFill="1" applyBorder="1" applyAlignment="1">
      <alignment horizontal="center" vertical="center"/>
    </xf>
    <xf numFmtId="165" fontId="0" fillId="19" borderId="13" xfId="0" applyNumberFormat="1" applyFont="1" applyFill="1" applyBorder="1" applyAlignment="1">
      <alignment horizontal="center" vertical="center"/>
    </xf>
    <xf numFmtId="0" fontId="3" fillId="9" borderId="16" xfId="0" applyFont="1" applyFill="1" applyBorder="1" applyAlignment="1">
      <alignment horizontal="center" vertical="center" wrapText="1"/>
    </xf>
    <xf numFmtId="0" fontId="0" fillId="12" borderId="8" xfId="0" applyFill="1" applyBorder="1" applyAlignment="1">
      <alignment horizontal="center" vertical="center"/>
    </xf>
    <xf numFmtId="165" fontId="0" fillId="19" borderId="14" xfId="0" applyNumberFormat="1" applyFont="1" applyFill="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lignment horizontal="center" vertical="center" wrapText="1"/>
    </xf>
    <xf numFmtId="0" fontId="1" fillId="14" borderId="0" xfId="0" applyFont="1" applyFill="1" applyAlignment="1">
      <alignment horizontal="center" vertical="center"/>
    </xf>
    <xf numFmtId="0" fontId="27" fillId="20" borderId="25" xfId="0" applyFont="1" applyFill="1" applyBorder="1" applyAlignment="1">
      <alignment horizontal="center" vertical="center"/>
    </xf>
    <xf numFmtId="0" fontId="30" fillId="20" borderId="25" xfId="0" applyFont="1" applyFill="1" applyBorder="1" applyAlignment="1">
      <alignment horizontal="center" vertical="center"/>
    </xf>
    <xf numFmtId="0" fontId="0" fillId="20" borderId="54" xfId="0" applyFill="1" applyBorder="1" applyAlignment="1">
      <alignment horizontal="center" vertical="center"/>
    </xf>
    <xf numFmtId="0" fontId="28" fillId="20" borderId="0" xfId="0" applyFont="1" applyFill="1" applyBorder="1" applyAlignment="1">
      <alignment horizontal="center" vertical="center"/>
    </xf>
    <xf numFmtId="0" fontId="0" fillId="20" borderId="0" xfId="0" applyFill="1" applyBorder="1" applyAlignment="1">
      <alignment horizontal="center" vertical="center"/>
    </xf>
    <xf numFmtId="0" fontId="0" fillId="20" borderId="14" xfId="0" applyFill="1" applyBorder="1" applyAlignment="1">
      <alignment horizontal="center" vertical="center" wrapText="1"/>
    </xf>
    <xf numFmtId="0" fontId="29" fillId="20" borderId="16" xfId="0" applyFont="1" applyFill="1" applyBorder="1" applyAlignment="1">
      <alignment horizontal="center" vertical="center"/>
    </xf>
    <xf numFmtId="0" fontId="0" fillId="20" borderId="16" xfId="0" applyFill="1" applyBorder="1" applyAlignment="1">
      <alignment horizontal="center" vertical="center"/>
    </xf>
    <xf numFmtId="0" fontId="0" fillId="20" borderId="17" xfId="0" applyFill="1" applyBorder="1" applyAlignment="1">
      <alignment horizontal="center" vertical="center"/>
    </xf>
    <xf numFmtId="0" fontId="0" fillId="5" borderId="25" xfId="0" applyFill="1" applyBorder="1" applyAlignment="1">
      <alignment horizontal="center" vertical="center"/>
    </xf>
    <xf numFmtId="0" fontId="27" fillId="5" borderId="25" xfId="0" applyFont="1" applyFill="1" applyBorder="1" applyAlignment="1">
      <alignment horizontal="center" vertical="center"/>
    </xf>
    <xf numFmtId="0" fontId="0" fillId="5" borderId="54" xfId="0" applyFill="1" applyBorder="1" applyAlignment="1">
      <alignment horizontal="center" vertical="center"/>
    </xf>
    <xf numFmtId="0" fontId="0" fillId="5" borderId="0" xfId="0" applyFill="1" applyBorder="1" applyAlignment="1">
      <alignment horizontal="center" vertical="center"/>
    </xf>
    <xf numFmtId="0" fontId="28" fillId="5" borderId="0" xfId="0" applyFont="1" applyFill="1" applyBorder="1" applyAlignment="1">
      <alignment horizontal="center" vertical="center"/>
    </xf>
    <xf numFmtId="0" fontId="0" fillId="5" borderId="14" xfId="0" applyFill="1" applyBorder="1" applyAlignment="1">
      <alignment horizontal="center" vertical="center"/>
    </xf>
    <xf numFmtId="0" fontId="0" fillId="5" borderId="16" xfId="0" applyFill="1" applyBorder="1" applyAlignment="1">
      <alignment horizontal="center" vertical="center"/>
    </xf>
    <xf numFmtId="0" fontId="29" fillId="5" borderId="16" xfId="0" applyFont="1" applyFill="1" applyBorder="1" applyAlignment="1">
      <alignment horizontal="center" vertical="center"/>
    </xf>
    <xf numFmtId="0" fontId="0" fillId="5" borderId="17" xfId="0" applyFill="1" applyBorder="1" applyAlignment="1">
      <alignment horizontal="center" vertical="center"/>
    </xf>
    <xf numFmtId="0" fontId="0" fillId="3" borderId="25" xfId="0" applyFill="1" applyBorder="1" applyAlignment="1">
      <alignment horizontal="center" vertical="center"/>
    </xf>
    <xf numFmtId="0" fontId="27" fillId="3" borderId="25" xfId="0" applyFont="1" applyFill="1" applyBorder="1" applyAlignment="1">
      <alignment horizontal="center" vertical="center"/>
    </xf>
    <xf numFmtId="0" fontId="0" fillId="3" borderId="54" xfId="0" applyFill="1" applyBorder="1" applyAlignment="1">
      <alignment horizontal="center" vertical="center"/>
    </xf>
    <xf numFmtId="0" fontId="0" fillId="3" borderId="0" xfId="0" applyFill="1" applyBorder="1" applyAlignment="1">
      <alignment horizontal="center" vertical="center"/>
    </xf>
    <xf numFmtId="0" fontId="28" fillId="3" borderId="0" xfId="0" applyFont="1" applyFill="1" applyBorder="1" applyAlignment="1">
      <alignment horizontal="center" vertical="center"/>
    </xf>
    <xf numFmtId="0" fontId="0" fillId="3" borderId="14" xfId="0" applyFill="1" applyBorder="1" applyAlignment="1">
      <alignment horizontal="center" vertical="center"/>
    </xf>
    <xf numFmtId="0" fontId="0" fillId="3" borderId="16" xfId="0" applyFill="1" applyBorder="1" applyAlignment="1">
      <alignment horizontal="center" vertical="center"/>
    </xf>
    <xf numFmtId="0" fontId="29" fillId="3" borderId="16" xfId="0" applyFont="1" applyFill="1" applyBorder="1" applyAlignment="1">
      <alignment horizontal="center" vertical="center"/>
    </xf>
    <xf numFmtId="0" fontId="0" fillId="3" borderId="17" xfId="0" applyFill="1" applyBorder="1" applyAlignment="1">
      <alignment horizontal="center" vertical="center"/>
    </xf>
    <xf numFmtId="0" fontId="27" fillId="6" borderId="25" xfId="0" applyFont="1" applyFill="1" applyBorder="1" applyAlignment="1">
      <alignment horizontal="center" vertical="center"/>
    </xf>
    <xf numFmtId="0" fontId="0" fillId="6" borderId="25" xfId="0" applyFill="1" applyBorder="1" applyAlignment="1">
      <alignment horizontal="center" vertical="center"/>
    </xf>
    <xf numFmtId="0" fontId="0" fillId="6" borderId="54" xfId="0" applyFill="1" applyBorder="1" applyAlignment="1">
      <alignment horizontal="center" vertical="center"/>
    </xf>
    <xf numFmtId="0" fontId="28" fillId="6" borderId="0" xfId="0" applyFont="1" applyFill="1" applyBorder="1" applyAlignment="1">
      <alignment horizontal="center" vertical="center"/>
    </xf>
    <xf numFmtId="0" fontId="0" fillId="6" borderId="0" xfId="0" applyFill="1" applyBorder="1" applyAlignment="1">
      <alignment horizontal="center" vertical="center"/>
    </xf>
    <xf numFmtId="0" fontId="0" fillId="6" borderId="14" xfId="0" applyFill="1" applyBorder="1" applyAlignment="1">
      <alignment horizontal="center" vertical="center"/>
    </xf>
    <xf numFmtId="0" fontId="29" fillId="6" borderId="16" xfId="0" applyFont="1" applyFill="1" applyBorder="1" applyAlignment="1">
      <alignment horizontal="center" vertical="center"/>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26" borderId="0" xfId="0" applyFill="1" applyBorder="1" applyAlignment="1">
      <alignment horizontal="center" vertical="center"/>
    </xf>
    <xf numFmtId="0" fontId="0" fillId="26" borderId="54" xfId="0" applyFill="1" applyBorder="1" applyAlignment="1">
      <alignment horizontal="center" vertical="center"/>
    </xf>
    <xf numFmtId="0" fontId="28" fillId="26" borderId="0" xfId="0" applyFont="1" applyFill="1" applyBorder="1" applyAlignment="1">
      <alignment horizontal="center" vertical="center"/>
    </xf>
    <xf numFmtId="0" fontId="0" fillId="26" borderId="14" xfId="0" applyFill="1" applyBorder="1" applyAlignment="1">
      <alignment horizontal="center" vertical="center"/>
    </xf>
    <xf numFmtId="0" fontId="29" fillId="26" borderId="16" xfId="0" applyFont="1" applyFill="1" applyBorder="1" applyAlignment="1">
      <alignment horizontal="center" vertical="center"/>
    </xf>
    <xf numFmtId="0" fontId="0" fillId="26" borderId="16" xfId="0" applyFill="1" applyBorder="1" applyAlignment="1">
      <alignment horizontal="center" vertical="center"/>
    </xf>
    <xf numFmtId="0" fontId="0" fillId="26" borderId="17" xfId="0" applyFill="1" applyBorder="1" applyAlignment="1">
      <alignment horizontal="center" vertical="center"/>
    </xf>
    <xf numFmtId="0" fontId="27" fillId="15" borderId="0" xfId="0" applyFont="1" applyFill="1" applyBorder="1" applyAlignment="1">
      <alignment horizontal="center" vertical="center"/>
    </xf>
    <xf numFmtId="0" fontId="0" fillId="15" borderId="0" xfId="0" applyFill="1" applyBorder="1" applyAlignment="1">
      <alignment horizontal="center" vertical="center"/>
    </xf>
    <xf numFmtId="0" fontId="0" fillId="15" borderId="54" xfId="0" applyFill="1" applyBorder="1" applyAlignment="1">
      <alignment horizontal="center" vertical="center"/>
    </xf>
    <xf numFmtId="0" fontId="28" fillId="15" borderId="0" xfId="0" applyFont="1" applyFill="1" applyBorder="1" applyAlignment="1">
      <alignment horizontal="center" vertical="center"/>
    </xf>
    <xf numFmtId="0" fontId="0" fillId="15" borderId="14" xfId="0" applyFill="1" applyBorder="1" applyAlignment="1">
      <alignment horizontal="center" vertical="center"/>
    </xf>
    <xf numFmtId="0" fontId="29" fillId="15" borderId="16" xfId="0" applyFont="1" applyFill="1" applyBorder="1" applyAlignment="1">
      <alignment horizontal="center" vertical="center"/>
    </xf>
    <xf numFmtId="0" fontId="0" fillId="15" borderId="16" xfId="0" applyFill="1" applyBorder="1" applyAlignment="1">
      <alignment horizontal="center" vertical="center"/>
    </xf>
    <xf numFmtId="0" fontId="0" fillId="15" borderId="17" xfId="0" applyFill="1" applyBorder="1" applyAlignment="1">
      <alignment horizontal="center" vertical="center"/>
    </xf>
    <xf numFmtId="0" fontId="27" fillId="26" borderId="25" xfId="0" applyFont="1" applyFill="1" applyBorder="1" applyAlignment="1">
      <alignment horizontal="center" vertical="center"/>
    </xf>
    <xf numFmtId="0" fontId="30" fillId="26" borderId="25" xfId="0" applyFont="1" applyFill="1" applyBorder="1" applyAlignment="1">
      <alignment horizontal="center" vertical="center"/>
    </xf>
    <xf numFmtId="0" fontId="0" fillId="26" borderId="25" xfId="0" applyFill="1" applyBorder="1" applyAlignment="1">
      <alignment horizontal="center" vertical="center"/>
    </xf>
    <xf numFmtId="0" fontId="22" fillId="22" borderId="53" xfId="0" applyFont="1" applyFill="1" applyBorder="1" applyAlignment="1">
      <alignment horizontal="center" vertical="center"/>
    </xf>
    <xf numFmtId="0" fontId="1" fillId="0" borderId="2" xfId="0" applyNumberFormat="1" applyFont="1" applyBorder="1" applyProtection="1"/>
    <xf numFmtId="0" fontId="3" fillId="0" borderId="4" xfId="0" applyFont="1" applyFill="1" applyBorder="1" applyProtection="1">
      <protection locked="0"/>
    </xf>
    <xf numFmtId="0" fontId="3" fillId="0" borderId="4" xfId="0" applyFont="1" applyFill="1" applyBorder="1" applyProtection="1">
      <protection hidden="1"/>
    </xf>
    <xf numFmtId="49" fontId="3" fillId="0" borderId="4" xfId="0" applyNumberFormat="1" applyFont="1" applyFill="1" applyBorder="1" applyProtection="1">
      <protection locked="0"/>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0" fillId="0" borderId="2" xfId="0" applyFill="1" applyBorder="1" applyAlignment="1">
      <alignment horizontal="center"/>
    </xf>
    <xf numFmtId="0" fontId="1" fillId="10" borderId="9" xfId="0" applyFont="1" applyFill="1" applyBorder="1" applyAlignment="1">
      <alignment horizontal="center" vertical="center"/>
    </xf>
    <xf numFmtId="0" fontId="1" fillId="10" borderId="0" xfId="0" applyFont="1" applyFill="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wrapText="1"/>
    </xf>
    <xf numFmtId="0" fontId="6" fillId="17" borderId="26" xfId="0" applyFont="1" applyFill="1" applyBorder="1" applyAlignment="1">
      <alignment horizontal="center" vertical="center" wrapText="1"/>
    </xf>
    <xf numFmtId="0" fontId="6" fillId="17" borderId="27" xfId="0" applyFont="1" applyFill="1" applyBorder="1" applyAlignment="1">
      <alignment horizontal="center" vertical="center" wrapText="1"/>
    </xf>
    <xf numFmtId="0" fontId="6" fillId="12" borderId="28" xfId="0" applyFont="1" applyFill="1" applyBorder="1" applyAlignment="1">
      <alignment horizontal="center" vertical="center" wrapText="1"/>
    </xf>
    <xf numFmtId="0" fontId="6" fillId="12" borderId="29"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20" fillId="7" borderId="27" xfId="0" applyFont="1" applyFill="1" applyBorder="1" applyAlignment="1">
      <alignment horizontal="center" vertical="center" wrapText="1"/>
    </xf>
    <xf numFmtId="0" fontId="20" fillId="7" borderId="30" xfId="0" applyFont="1" applyFill="1" applyBorder="1" applyAlignment="1">
      <alignment horizontal="center" vertical="center" wrapText="1"/>
    </xf>
    <xf numFmtId="0" fontId="23" fillId="17" borderId="26" xfId="0" applyFont="1" applyFill="1" applyBorder="1" applyAlignment="1">
      <alignment horizontal="center" vertical="center" wrapText="1"/>
    </xf>
    <xf numFmtId="0" fontId="23" fillId="17" borderId="27" xfId="0" applyFont="1" applyFill="1" applyBorder="1" applyAlignment="1">
      <alignment horizontal="center" vertical="center" wrapText="1"/>
    </xf>
    <xf numFmtId="0" fontId="23" fillId="12" borderId="18" xfId="0" applyFont="1" applyFill="1" applyBorder="1" applyAlignment="1">
      <alignment horizontal="center" vertical="center" wrapText="1"/>
    </xf>
    <xf numFmtId="0" fontId="23" fillId="12" borderId="19" xfId="0" applyFont="1" applyFill="1" applyBorder="1" applyAlignment="1">
      <alignment horizontal="center" vertical="center" wrapText="1"/>
    </xf>
    <xf numFmtId="0" fontId="26" fillId="7" borderId="26" xfId="0" applyFont="1" applyFill="1" applyBorder="1" applyAlignment="1">
      <alignment horizontal="center" vertical="center" wrapText="1"/>
    </xf>
    <xf numFmtId="0" fontId="26" fillId="7" borderId="30"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6" fillId="9" borderId="27"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23" fillId="17" borderId="30" xfId="0" applyFont="1" applyFill="1" applyBorder="1" applyAlignment="1">
      <alignment horizontal="center" vertical="center" wrapText="1"/>
    </xf>
    <xf numFmtId="0" fontId="23" fillId="12" borderId="20" xfId="0" applyFont="1" applyFill="1" applyBorder="1" applyAlignment="1">
      <alignment horizontal="center" vertical="center" wrapText="1"/>
    </xf>
    <xf numFmtId="0" fontId="6" fillId="12" borderId="27" xfId="0" applyFont="1" applyFill="1" applyBorder="1" applyAlignment="1">
      <alignment horizontal="center" vertical="center" wrapText="1"/>
    </xf>
    <xf numFmtId="0" fontId="6" fillId="12" borderId="30" xfId="0" applyFont="1" applyFill="1" applyBorder="1" applyAlignment="1">
      <alignment horizontal="center" vertical="center" wrapText="1"/>
    </xf>
    <xf numFmtId="0" fontId="6" fillId="17" borderId="30" xfId="0" applyFont="1" applyFill="1" applyBorder="1" applyAlignment="1">
      <alignment horizontal="center" vertical="center" wrapText="1"/>
    </xf>
    <xf numFmtId="0" fontId="12" fillId="11" borderId="13" xfId="0" applyFont="1" applyFill="1" applyBorder="1" applyAlignment="1">
      <alignment horizontal="center"/>
    </xf>
    <xf numFmtId="0" fontId="12" fillId="11" borderId="0" xfId="0" applyFont="1" applyFill="1" applyBorder="1" applyAlignment="1">
      <alignment horizontal="center"/>
    </xf>
    <xf numFmtId="0" fontId="6" fillId="9" borderId="26" xfId="0" applyFont="1" applyFill="1" applyBorder="1" applyAlignment="1">
      <alignment horizontal="center" vertical="center" wrapText="1"/>
    </xf>
    <xf numFmtId="0" fontId="20" fillId="7" borderId="26" xfId="0" applyFont="1" applyFill="1" applyBorder="1" applyAlignment="1">
      <alignment horizontal="center" vertical="center" wrapText="1"/>
    </xf>
    <xf numFmtId="0" fontId="20" fillId="2" borderId="30" xfId="0" applyFont="1" applyFill="1" applyBorder="1" applyAlignment="1">
      <alignment horizontal="center" vertical="center" wrapText="1"/>
    </xf>
    <xf numFmtId="0" fontId="6" fillId="12" borderId="26" xfId="0" applyFont="1" applyFill="1" applyBorder="1" applyAlignment="1">
      <alignment horizontal="center" vertical="center" wrapText="1"/>
    </xf>
    <xf numFmtId="0" fontId="12" fillId="19" borderId="18" xfId="0" applyFont="1" applyFill="1" applyBorder="1" applyAlignment="1">
      <alignment horizontal="center"/>
    </xf>
    <xf numFmtId="0" fontId="12" fillId="19" borderId="19" xfId="0" applyFont="1" applyFill="1" applyBorder="1" applyAlignment="1">
      <alignment horizontal="center"/>
    </xf>
    <xf numFmtId="0" fontId="12" fillId="19" borderId="20" xfId="0" applyFont="1" applyFill="1" applyBorder="1" applyAlignment="1">
      <alignment horizontal="center"/>
    </xf>
    <xf numFmtId="0" fontId="12" fillId="18" borderId="18" xfId="0" applyFont="1" applyFill="1" applyBorder="1" applyAlignment="1">
      <alignment horizontal="center"/>
    </xf>
    <xf numFmtId="0" fontId="12" fillId="18" borderId="19" xfId="0" applyFont="1" applyFill="1" applyBorder="1" applyAlignment="1">
      <alignment horizontal="center"/>
    </xf>
    <xf numFmtId="0" fontId="12" fillId="18" borderId="20" xfId="0" applyFont="1" applyFill="1" applyBorder="1" applyAlignment="1">
      <alignment horizont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1" fillId="24" borderId="39" xfId="0" applyFont="1" applyFill="1" applyBorder="1" applyAlignment="1">
      <alignment horizontal="center" vertical="center" wrapText="1"/>
    </xf>
    <xf numFmtId="0" fontId="1" fillId="24" borderId="41" xfId="0" applyFont="1" applyFill="1" applyBorder="1" applyAlignment="1">
      <alignment horizontal="center" vertical="center" wrapText="1"/>
    </xf>
    <xf numFmtId="0" fontId="1" fillId="24" borderId="40" xfId="0" applyFont="1" applyFill="1" applyBorder="1" applyAlignment="1">
      <alignment horizontal="center" vertical="center" wrapText="1"/>
    </xf>
    <xf numFmtId="0" fontId="1" fillId="4" borderId="39" xfId="0" applyFont="1" applyFill="1" applyBorder="1" applyAlignment="1">
      <alignment horizontal="center" vertical="center"/>
    </xf>
    <xf numFmtId="0" fontId="1" fillId="4" borderId="41" xfId="0" applyFont="1" applyFill="1" applyBorder="1" applyAlignment="1">
      <alignment horizontal="center" vertical="center"/>
    </xf>
    <xf numFmtId="0" fontId="1" fillId="4" borderId="40" xfId="0" applyFont="1" applyFill="1" applyBorder="1" applyAlignment="1">
      <alignment horizontal="center" vertical="center"/>
    </xf>
    <xf numFmtId="0" fontId="0" fillId="5" borderId="25" xfId="0" applyFill="1" applyBorder="1" applyAlignment="1">
      <alignment horizontal="center" vertical="center"/>
    </xf>
    <xf numFmtId="0" fontId="0" fillId="5" borderId="0" xfId="0" applyFill="1" applyBorder="1" applyAlignment="1">
      <alignment horizontal="center" vertical="center"/>
    </xf>
    <xf numFmtId="0" fontId="0" fillId="5" borderId="16" xfId="0" applyFill="1" applyBorder="1" applyAlignment="1">
      <alignment horizontal="center" vertical="center"/>
    </xf>
    <xf numFmtId="0" fontId="0" fillId="6" borderId="25" xfId="0" applyFill="1" applyBorder="1" applyAlignment="1">
      <alignment horizontal="center" vertical="center"/>
    </xf>
    <xf numFmtId="0" fontId="0" fillId="6" borderId="0" xfId="0" applyFill="1" applyBorder="1" applyAlignment="1">
      <alignment horizontal="center" vertical="center"/>
    </xf>
    <xf numFmtId="0" fontId="0" fillId="6" borderId="16" xfId="0" applyFill="1" applyBorder="1" applyAlignment="1">
      <alignment horizontal="center" vertical="center"/>
    </xf>
    <xf numFmtId="0" fontId="1" fillId="17" borderId="39" xfId="0" applyFont="1" applyFill="1" applyBorder="1" applyAlignment="1">
      <alignment horizontal="center" vertical="center"/>
    </xf>
    <xf numFmtId="0" fontId="1" fillId="17" borderId="41" xfId="0" applyFont="1" applyFill="1" applyBorder="1" applyAlignment="1">
      <alignment horizontal="center" vertical="center"/>
    </xf>
    <xf numFmtId="0" fontId="1" fillId="17" borderId="40" xfId="0" applyFont="1" applyFill="1" applyBorder="1" applyAlignment="1">
      <alignment horizontal="center" vertical="center"/>
    </xf>
    <xf numFmtId="0" fontId="1" fillId="12" borderId="39" xfId="0" applyFont="1" applyFill="1" applyBorder="1" applyAlignment="1">
      <alignment horizontal="center" vertical="center"/>
    </xf>
    <xf numFmtId="0" fontId="1" fillId="12" borderId="41" xfId="0" applyFont="1" applyFill="1" applyBorder="1" applyAlignment="1">
      <alignment horizontal="center" vertical="center"/>
    </xf>
    <xf numFmtId="0" fontId="1" fillId="12" borderId="40" xfId="0" applyFont="1" applyFill="1" applyBorder="1" applyAlignment="1">
      <alignment horizontal="center" vertical="center"/>
    </xf>
    <xf numFmtId="0" fontId="0" fillId="20" borderId="25" xfId="0" applyFill="1" applyBorder="1" applyAlignment="1">
      <alignment horizontal="center" vertical="center" wrapText="1"/>
    </xf>
    <xf numFmtId="0" fontId="0" fillId="20" borderId="0" xfId="0" applyFill="1" applyBorder="1" applyAlignment="1">
      <alignment horizontal="center" vertical="center" wrapText="1"/>
    </xf>
    <xf numFmtId="0" fontId="0" fillId="20" borderId="16" xfId="0" applyFill="1" applyBorder="1" applyAlignment="1">
      <alignment horizontal="center" vertical="center" wrapText="1"/>
    </xf>
    <xf numFmtId="9" fontId="0" fillId="20" borderId="25" xfId="0" applyNumberFormat="1" applyFill="1" applyBorder="1" applyAlignment="1">
      <alignment horizontal="center" vertical="center" wrapText="1"/>
    </xf>
    <xf numFmtId="0" fontId="0" fillId="15" borderId="25" xfId="0" applyFill="1" applyBorder="1" applyAlignment="1">
      <alignment horizontal="center" vertical="center"/>
    </xf>
    <xf numFmtId="0" fontId="0" fillId="15" borderId="0" xfId="0" applyFill="1" applyBorder="1" applyAlignment="1">
      <alignment horizontal="center" vertical="center"/>
    </xf>
    <xf numFmtId="0" fontId="0" fillId="15" borderId="16" xfId="0" applyFill="1" applyBorder="1" applyAlignment="1">
      <alignment horizontal="center" vertical="center"/>
    </xf>
    <xf numFmtId="0" fontId="1" fillId="25" borderId="39" xfId="0" applyFont="1" applyFill="1" applyBorder="1" applyAlignment="1">
      <alignment horizontal="center" vertical="center"/>
    </xf>
    <xf numFmtId="0" fontId="1" fillId="25" borderId="41" xfId="0" applyFont="1" applyFill="1" applyBorder="1" applyAlignment="1">
      <alignment horizontal="center" vertical="center"/>
    </xf>
    <xf numFmtId="0" fontId="1" fillId="25" borderId="40" xfId="0" applyFont="1" applyFill="1" applyBorder="1" applyAlignment="1">
      <alignment horizontal="center" vertical="center"/>
    </xf>
    <xf numFmtId="9" fontId="0" fillId="3" borderId="25" xfId="0" applyNumberFormat="1" applyFill="1" applyBorder="1" applyAlignment="1">
      <alignment horizontal="center" vertical="center"/>
    </xf>
    <xf numFmtId="9" fontId="0" fillId="3" borderId="0" xfId="0" applyNumberFormat="1" applyFill="1" applyBorder="1" applyAlignment="1">
      <alignment horizontal="center" vertical="center"/>
    </xf>
    <xf numFmtId="9" fontId="0" fillId="3" borderId="16" xfId="0" applyNumberFormat="1" applyFill="1" applyBorder="1" applyAlignment="1">
      <alignment horizontal="center" vertical="center"/>
    </xf>
    <xf numFmtId="0" fontId="0" fillId="3" borderId="25" xfId="0" applyFill="1" applyBorder="1" applyAlignment="1">
      <alignment horizontal="center" vertical="center"/>
    </xf>
    <xf numFmtId="0" fontId="0" fillId="3" borderId="0" xfId="0" applyFill="1" applyBorder="1" applyAlignment="1">
      <alignment horizontal="center" vertical="center"/>
    </xf>
    <xf numFmtId="0" fontId="0" fillId="3" borderId="16" xfId="0" applyFill="1" applyBorder="1" applyAlignment="1">
      <alignment horizontal="center" vertical="center"/>
    </xf>
    <xf numFmtId="0" fontId="0" fillId="26" borderId="25" xfId="0" applyFill="1" applyBorder="1" applyAlignment="1">
      <alignment horizontal="center" vertical="center" wrapText="1"/>
    </xf>
    <xf numFmtId="0" fontId="0" fillId="26" borderId="16" xfId="0" applyFill="1" applyBorder="1" applyAlignment="1">
      <alignment horizontal="center" vertical="center" wrapText="1"/>
    </xf>
    <xf numFmtId="9" fontId="0" fillId="26" borderId="25" xfId="0" applyNumberFormat="1" applyFill="1" applyBorder="1" applyAlignment="1">
      <alignment horizontal="center" vertical="center" wrapText="1"/>
    </xf>
    <xf numFmtId="0" fontId="1" fillId="24" borderId="39" xfId="0" applyFont="1" applyFill="1" applyBorder="1" applyAlignment="1">
      <alignment horizontal="center" vertical="center"/>
    </xf>
    <xf numFmtId="0" fontId="1" fillId="24" borderId="41" xfId="0" applyFont="1" applyFill="1" applyBorder="1" applyAlignment="1">
      <alignment horizontal="center" vertical="center"/>
    </xf>
    <xf numFmtId="0" fontId="1" fillId="24" borderId="40"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8" borderId="4" xfId="0" applyFill="1" applyBorder="1" applyAlignment="1">
      <alignment horizontal="center" vertical="center"/>
    </xf>
    <xf numFmtId="0" fontId="0" fillId="8" borderId="5" xfId="0" applyFill="1" applyBorder="1" applyAlignment="1">
      <alignment horizontal="center" vertic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2" fillId="8" borderId="4" xfId="0" applyFont="1" applyFill="1" applyBorder="1" applyAlignment="1">
      <alignment horizontal="center" vertical="center"/>
    </xf>
    <xf numFmtId="0" fontId="2" fillId="8" borderId="3" xfId="0" applyFont="1"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2" fillId="8" borderId="5" xfId="0" applyFont="1" applyFill="1" applyBorder="1" applyAlignment="1">
      <alignment horizontal="center" vertical="center"/>
    </xf>
    <xf numFmtId="0" fontId="0" fillId="8" borderId="3"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xf>
    <xf numFmtId="0" fontId="0" fillId="0" borderId="5" xfId="0" applyBorder="1" applyAlignment="1">
      <alignment horizontal="center"/>
    </xf>
  </cellXfs>
  <cellStyles count="1">
    <cellStyle name="Normal" xfId="0" builtinId="0"/>
  </cellStyles>
  <dxfs count="113">
    <dxf>
      <numFmt numFmtId="164" formatCode="0.0"/>
    </dxf>
    <dxf>
      <numFmt numFmtId="164" formatCode="0.0"/>
    </dxf>
    <dxf>
      <numFmt numFmtId="2" formatCode="0.00"/>
    </dxf>
    <dxf>
      <numFmt numFmtId="2" formatCode="0.00"/>
    </dxf>
    <dxf>
      <numFmt numFmtId="172" formatCode="0.000"/>
    </dxf>
    <dxf>
      <numFmt numFmtId="172" formatCode="0.000"/>
    </dxf>
    <dxf>
      <numFmt numFmtId="171" formatCode="0.0000"/>
    </dxf>
    <dxf>
      <numFmt numFmtId="171" formatCode="0.0000"/>
    </dxf>
    <dxf>
      <numFmt numFmtId="170" formatCode="0.00000"/>
    </dxf>
    <dxf>
      <numFmt numFmtId="170" formatCode="0.00000"/>
    </dxf>
    <dxf>
      <numFmt numFmtId="169" formatCode="0.000000"/>
    </dxf>
    <dxf>
      <numFmt numFmtId="169" formatCode="0.000000"/>
    </dxf>
    <dxf>
      <numFmt numFmtId="168" formatCode="0.0000000"/>
    </dxf>
    <dxf>
      <numFmt numFmtId="168" formatCode="0.0000000"/>
    </dxf>
    <dxf>
      <numFmt numFmtId="167" formatCode="0.00000000"/>
    </dxf>
    <dxf>
      <numFmt numFmtId="167" formatCode="0.00000000"/>
    </dxf>
    <dxf>
      <numFmt numFmtId="166" formatCode="0.000000000"/>
    </dxf>
    <dxf>
      <numFmt numFmtId="166" formatCode="0.000000000"/>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style="medium">
          <color indexed="64"/>
        </right>
        <top style="medium">
          <color auto="1"/>
        </top>
        <bottom style="medium">
          <color auto="1"/>
        </bottom>
        <vertical/>
        <horizontal style="medium">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fill>
        <patternFill patternType="none">
          <fgColor indexed="64"/>
          <bgColor auto="1"/>
        </patternFill>
      </fill>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top style="medium">
          <color auto="1"/>
        </top>
        <bottom style="medium">
          <color auto="1"/>
        </bottom>
        <vertical/>
        <horizontal style="medium">
          <color auto="1"/>
        </horizontal>
      </border>
    </dxf>
    <dxf>
      <font>
        <b/>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numFmt numFmtId="164" formatCode="0.0"/>
      <fill>
        <patternFill patternType="none">
          <fgColor indexed="64"/>
          <bgColor auto="1"/>
        </patternFill>
      </fill>
      <alignment horizontal="center"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font>
        <b/>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dxf>
    <dxf>
      <border outline="0">
        <left style="thin">
          <color indexed="64"/>
        </left>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dxf>
    <dxf>
      <border>
        <bottom style="medium">
          <color indexed="64"/>
        </bottom>
      </border>
    </dxf>
    <dxf>
      <border diagonalUp="0" diagonalDown="0">
        <left/>
        <right/>
        <top/>
        <bottom/>
        <vertical/>
        <horizontal/>
      </border>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border outline="0">
        <top style="thin">
          <color indexed="64"/>
        </top>
      </border>
    </dxf>
    <dxf>
      <border outline="0">
        <left style="thin">
          <color indexed="64"/>
        </left>
        <top style="thin">
          <color indexed="64"/>
        </top>
        <bottom style="thin">
          <color indexed="64"/>
        </bottom>
      </border>
    </dxf>
    <dxf>
      <alignment horizontal="center"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right/>
        <top/>
        <bottom/>
        <vertical/>
        <horizontal/>
      </border>
    </dxf>
    <dxf>
      <numFmt numFmtId="164" formatCode="0.0"/>
    </dxf>
    <dxf>
      <numFmt numFmtId="2" formatCode="0.00"/>
    </dxf>
    <dxf>
      <numFmt numFmtId="172" formatCode="0.000"/>
    </dxf>
    <dxf>
      <numFmt numFmtId="171" formatCode="0.0000"/>
    </dxf>
    <dxf>
      <numFmt numFmtId="170" formatCode="0.00000"/>
    </dxf>
    <dxf>
      <numFmt numFmtId="169" formatCode="0.000000"/>
    </dxf>
    <dxf>
      <numFmt numFmtId="168" formatCode="0.0000000"/>
    </dxf>
    <dxf>
      <numFmt numFmtId="167" formatCode="0.00000000"/>
    </dxf>
    <dxf>
      <numFmt numFmtId="166" formatCode="0.000000000"/>
    </dxf>
    <dxf>
      <fill>
        <patternFill>
          <bgColor rgb="FFADC3F9"/>
        </patternFill>
      </fill>
    </dxf>
    <dxf>
      <fill>
        <patternFill>
          <bgColor rgb="FFEAFA76"/>
        </patternFill>
      </fill>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5" tint="0.79998168889431442"/>
        </patternFill>
      </fill>
      <border diagonalUp="0" diagonalDown="0" outline="0">
        <left/>
        <right/>
        <top style="thin">
          <color indexed="64"/>
        </top>
        <bottom style="thin">
          <color indexed="64"/>
        </bottom>
      </border>
      <protection locked="0" hidden="0"/>
    </dxf>
    <dxf>
      <fill>
        <patternFill patternType="none">
          <fgColor indexed="64"/>
          <bgColor auto="1"/>
        </patternFill>
      </fill>
      <border outline="0">
        <left/>
        <right style="thin">
          <color indexed="64"/>
        </right>
      </border>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border outline="0">
        <left style="thin">
          <color indexed="64"/>
        </left>
        <right/>
      </border>
      <protection locked="0" hidden="0"/>
    </dxf>
    <dxf>
      <fill>
        <patternFill patternType="solid">
          <fgColor indexed="64"/>
          <bgColor theme="9" tint="0.79998168889431442"/>
        </patternFill>
      </fill>
      <border diagonalUp="0" diagonalDown="0" outline="0">
        <left/>
        <right/>
        <top style="thin">
          <color indexed="64"/>
        </top>
        <bottom style="thin">
          <color indexed="64"/>
        </bottom>
      </border>
      <protection locked="0" hidden="0"/>
    </dxf>
    <dxf>
      <fill>
        <patternFill patternType="none">
          <fgColor indexed="64"/>
          <bgColor auto="1"/>
        </patternFill>
      </fill>
      <border outline="0">
        <left/>
        <right style="thin">
          <color indexed="64"/>
        </right>
      </border>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border outline="0">
        <left style="thin">
          <color indexed="64"/>
        </left>
        <right/>
      </border>
      <protection locked="0" hidden="0"/>
    </dxf>
    <dxf>
      <fill>
        <patternFill patternType="solid">
          <fgColor indexed="64"/>
          <bgColor theme="4" tint="0.79998168889431442"/>
        </patternFill>
      </fill>
      <border diagonalUp="0" diagonalDown="0" outline="0">
        <left/>
        <right/>
        <top style="thin">
          <color indexed="64"/>
        </top>
        <bottom style="thin">
          <color indexed="64"/>
        </bottom>
      </border>
      <protection locked="0" hidden="0"/>
    </dxf>
    <dxf>
      <fill>
        <patternFill patternType="none">
          <fgColor indexed="64"/>
          <bgColor auto="1"/>
        </patternFill>
      </fill>
      <border outline="0">
        <left/>
        <right style="thin">
          <color indexed="64"/>
        </right>
      </border>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protection locked="0" hidden="0"/>
    </dxf>
    <dxf>
      <font>
        <b val="0"/>
        <i val="0"/>
        <strike val="0"/>
        <condense val="0"/>
        <extend val="0"/>
        <outline val="0"/>
        <shadow val="0"/>
        <u val="none"/>
        <vertAlign val="baseline"/>
        <sz val="10"/>
        <color theme="1"/>
        <name val="Calibri"/>
        <scheme val="minor"/>
      </font>
      <fill>
        <patternFill patternType="none">
          <fgColor indexed="64"/>
          <bgColor auto="1"/>
        </patternFill>
      </fill>
      <border diagonalUp="0" diagonalDown="0" outline="0">
        <left/>
        <right/>
        <top style="thin">
          <color indexed="64"/>
        </top>
        <bottom style="thin">
          <color indexed="64"/>
        </bottom>
      </border>
      <protection locked="0" hidden="0"/>
    </dxf>
    <dxf>
      <numFmt numFmtId="30" formatCode="@"/>
      <fill>
        <patternFill patternType="none">
          <fgColor indexed="64"/>
          <bgColor auto="1"/>
        </patternFill>
      </fill>
      <protection locked="0" hidden="0"/>
    </dxf>
    <dxf>
      <fill>
        <patternFill patternType="none">
          <fgColor indexed="64"/>
          <bgColor auto="1"/>
        </patternFill>
      </fill>
      <protection locked="0" hidden="0"/>
    </dxf>
    <dxf>
      <font>
        <b val="0"/>
        <i val="0"/>
        <strike val="0"/>
        <condense val="0"/>
        <extend val="0"/>
        <outline val="0"/>
        <shadow val="0"/>
        <u val="none"/>
        <vertAlign val="baseline"/>
        <sz val="10"/>
        <color theme="1"/>
        <name val="Calibri"/>
        <scheme val="minor"/>
      </font>
      <fill>
        <patternFill patternType="none">
          <fgColor indexed="64"/>
          <bgColor auto="1"/>
        </patternFill>
      </fill>
      <border diagonalUp="0" diagonalDown="0" outline="0">
        <left/>
        <right/>
        <top style="thin">
          <color indexed="64"/>
        </top>
        <bottom style="thin">
          <color indexed="64"/>
        </bottom>
      </border>
      <protection locked="1" hidden="1"/>
    </dxf>
    <dxf>
      <border outline="0">
        <left style="thin">
          <color indexed="64"/>
        </left>
      </border>
    </dxf>
    <dxf>
      <protection locked="0" hidden="0"/>
    </dxf>
    <dxf>
      <border outline="0">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1" hidden="1"/>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DC3F9"/>
      <color rgb="FFFF5D5D"/>
      <color rgb="FFEAFA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fr-FR"/>
              <a:t> qualité des poussins </a:t>
            </a:r>
          </a:p>
        </c:rich>
      </c:tx>
      <c:layout>
        <c:manualLayout>
          <c:xMode val="edge"/>
          <c:yMode val="edge"/>
          <c:x val="0.2645486031476787"/>
          <c:y val="4.2429396053968602E-2"/>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fr-FR"/>
        </a:p>
      </c:txPr>
    </c:title>
    <c:autoTitleDeleted val="0"/>
    <c:plotArea>
      <c:layout>
        <c:manualLayout>
          <c:layoutTarget val="inner"/>
          <c:xMode val="edge"/>
          <c:yMode val="edge"/>
          <c:x val="0.26384646716812732"/>
          <c:y val="0.27649581219474267"/>
          <c:w val="0.41526933283460449"/>
          <c:h val="0.62820469687982883"/>
        </c:manualLayout>
      </c:layout>
      <c:radarChart>
        <c:radarStyle val="marker"/>
        <c:varyColors val="0"/>
        <c:ser>
          <c:idx val="0"/>
          <c:order val="0"/>
          <c:tx>
            <c:strRef>
              <c:f>'4_Résultats-Lots'!$B$10</c:f>
              <c:strCache>
                <c:ptCount val="1"/>
                <c:pt idx="0">
                  <c:v>Moyenne </c:v>
                </c:pt>
              </c:strCache>
            </c:strRef>
          </c:tx>
          <c:spPr>
            <a:ln w="28575" cap="rnd" cmpd="sng" algn="ctr">
              <a:solidFill>
                <a:schemeClr val="accent6"/>
              </a:solidFill>
              <a:prstDash val="solid"/>
              <a:round/>
            </a:ln>
            <a:effectLst/>
          </c:spPr>
          <c:marker>
            <c:symbol val="circle"/>
            <c:size val="6"/>
            <c:spPr>
              <a:solidFill>
                <a:schemeClr val="accent6"/>
              </a:solidFill>
              <a:ln w="28575">
                <a:solidFill>
                  <a:schemeClr val="accent6"/>
                </a:solidFill>
              </a:ln>
              <a:effectLst/>
            </c:spPr>
          </c:marker>
          <c:dPt>
            <c:idx val="1"/>
            <c:marker>
              <c:symbol val="circle"/>
              <c:size val="6"/>
              <c:spPr>
                <a:noFill/>
                <a:ln>
                  <a:noFill/>
                </a:ln>
                <a:effectLst/>
              </c:spPr>
            </c:marker>
            <c:bubble3D val="0"/>
            <c:extLst>
              <c:ext xmlns:c16="http://schemas.microsoft.com/office/drawing/2014/chart" uri="{C3380CC4-5D6E-409C-BE32-E72D297353CC}">
                <c16:uniqueId val="{00000000-8459-45FC-871C-1F12AFDDCE3C}"/>
              </c:ext>
            </c:extLst>
          </c:dPt>
          <c:cat>
            <c:strRef>
              <c:f>'4_Résultats-Lots'!$A$11:$A$15</c:f>
              <c:strCache>
                <c:ptCount val="5"/>
                <c:pt idx="0">
                  <c:v>Poids </c:v>
                </c:pt>
                <c:pt idx="1">
                  <c:v>Longueur</c:v>
                </c:pt>
                <c:pt idx="2">
                  <c:v>Etat général et activité </c:v>
                </c:pt>
                <c:pt idx="3">
                  <c:v>Lésions </c:v>
                </c:pt>
                <c:pt idx="4">
                  <c:v>Infections</c:v>
                </c:pt>
              </c:strCache>
            </c:strRef>
          </c:cat>
          <c:val>
            <c:numRef>
              <c:f>'4_Résultats-Lots'!$B$11:$B$15</c:f>
              <c:numCache>
                <c:formatCode>0.0</c:formatCode>
                <c:ptCount val="5"/>
                <c:pt idx="0">
                  <c:v>0</c:v>
                </c:pt>
                <c:pt idx="1">
                  <c:v>10</c:v>
                </c:pt>
                <c:pt idx="2">
                  <c:v>10</c:v>
                </c:pt>
                <c:pt idx="3">
                  <c:v>10</c:v>
                </c:pt>
                <c:pt idx="4">
                  <c:v>10</c:v>
                </c:pt>
              </c:numCache>
            </c:numRef>
          </c:val>
          <c:extLst>
            <c:ext xmlns:c16="http://schemas.microsoft.com/office/drawing/2014/chart" uri="{C3380CC4-5D6E-409C-BE32-E72D297353CC}">
              <c16:uniqueId val="{00000000-8F25-4D34-96D4-A518D6E7A54E}"/>
            </c:ext>
          </c:extLst>
        </c:ser>
        <c:ser>
          <c:idx val="1"/>
          <c:order val="1"/>
          <c:tx>
            <c:strRef>
              <c:f>'4_Résultats-Lots'!$C$10</c:f>
              <c:strCache>
                <c:ptCount val="1"/>
                <c:pt idx="0">
                  <c:v>Parfait </c:v>
                </c:pt>
              </c:strCache>
            </c:strRef>
          </c:tx>
          <c:spPr>
            <a:ln w="19050" cap="rnd" cmpd="sng" algn="ctr">
              <a:solidFill>
                <a:schemeClr val="tx1">
                  <a:lumMod val="50000"/>
                  <a:lumOff val="50000"/>
                </a:schemeClr>
              </a:solidFill>
              <a:prstDash val="sysDot"/>
              <a:round/>
            </a:ln>
            <a:effectLst/>
          </c:spPr>
          <c:marker>
            <c:symbol val="circle"/>
            <c:size val="6"/>
            <c:spPr>
              <a:noFill/>
              <a:ln>
                <a:noFill/>
              </a:ln>
              <a:effectLst/>
            </c:spPr>
          </c:marker>
          <c:dPt>
            <c:idx val="1"/>
            <c:marker>
              <c:symbol val="circle"/>
              <c:size val="6"/>
              <c:spPr>
                <a:noFill/>
                <a:ln>
                  <a:noFill/>
                </a:ln>
                <a:effectLst/>
              </c:spPr>
            </c:marker>
            <c:bubble3D val="0"/>
            <c:extLst>
              <c:ext xmlns:c16="http://schemas.microsoft.com/office/drawing/2014/chart" uri="{C3380CC4-5D6E-409C-BE32-E72D297353CC}">
                <c16:uniqueId val="{00000009-8F25-4D34-96D4-A518D6E7A54E}"/>
              </c:ext>
            </c:extLst>
          </c:dPt>
          <c:cat>
            <c:strRef>
              <c:f>'4_Résultats-Lots'!$A$11:$A$15</c:f>
              <c:strCache>
                <c:ptCount val="5"/>
                <c:pt idx="0">
                  <c:v>Poids </c:v>
                </c:pt>
                <c:pt idx="1">
                  <c:v>Longueur</c:v>
                </c:pt>
                <c:pt idx="2">
                  <c:v>Etat général et activité </c:v>
                </c:pt>
                <c:pt idx="3">
                  <c:v>Lésions </c:v>
                </c:pt>
                <c:pt idx="4">
                  <c:v>Infections</c:v>
                </c:pt>
              </c:strCache>
            </c:strRef>
          </c:cat>
          <c:val>
            <c:numRef>
              <c:f>'4_Résultats-Lots'!$C$11:$C$15</c:f>
              <c:numCache>
                <c:formatCode>0.0</c:formatCode>
                <c:ptCount val="5"/>
                <c:pt idx="0">
                  <c:v>10</c:v>
                </c:pt>
                <c:pt idx="1">
                  <c:v>10</c:v>
                </c:pt>
                <c:pt idx="2">
                  <c:v>10</c:v>
                </c:pt>
                <c:pt idx="3">
                  <c:v>10</c:v>
                </c:pt>
                <c:pt idx="4">
                  <c:v>10</c:v>
                </c:pt>
              </c:numCache>
            </c:numRef>
          </c:val>
          <c:extLst>
            <c:ext xmlns:c16="http://schemas.microsoft.com/office/drawing/2014/chart" uri="{C3380CC4-5D6E-409C-BE32-E72D297353CC}">
              <c16:uniqueId val="{00000001-8F25-4D34-96D4-A518D6E7A54E}"/>
            </c:ext>
          </c:extLst>
        </c:ser>
        <c:ser>
          <c:idx val="2"/>
          <c:order val="2"/>
          <c:tx>
            <c:strRef>
              <c:f>'4_Résultats-Lots'!$D$10</c:f>
              <c:strCache>
                <c:ptCount val="1"/>
                <c:pt idx="0">
                  <c:v>Bon 90%</c:v>
                </c:pt>
              </c:strCache>
            </c:strRef>
          </c:tx>
          <c:spPr>
            <a:ln w="19050" cap="rnd" cmpd="sng" algn="ctr">
              <a:solidFill>
                <a:schemeClr val="accent3"/>
              </a:solidFill>
              <a:prstDash val="sysDash"/>
              <a:round/>
            </a:ln>
            <a:effectLst/>
          </c:spPr>
          <c:marker>
            <c:symbol val="circle"/>
            <c:size val="6"/>
            <c:spPr>
              <a:noFill/>
              <a:ln>
                <a:noFill/>
              </a:ln>
              <a:effectLst/>
            </c:spPr>
          </c:marker>
          <c:dPt>
            <c:idx val="1"/>
            <c:marker>
              <c:symbol val="circle"/>
              <c:size val="6"/>
              <c:spPr>
                <a:noFill/>
                <a:ln>
                  <a:noFill/>
                </a:ln>
                <a:effectLst/>
              </c:spPr>
            </c:marker>
            <c:bubble3D val="0"/>
            <c:extLst>
              <c:ext xmlns:c16="http://schemas.microsoft.com/office/drawing/2014/chart" uri="{C3380CC4-5D6E-409C-BE32-E72D297353CC}">
                <c16:uniqueId val="{00000002-8459-45FC-871C-1F12AFDDCE3C}"/>
              </c:ext>
            </c:extLst>
          </c:dPt>
          <c:cat>
            <c:strRef>
              <c:f>'4_Résultats-Lots'!$A$11:$A$15</c:f>
              <c:strCache>
                <c:ptCount val="5"/>
                <c:pt idx="0">
                  <c:v>Poids </c:v>
                </c:pt>
                <c:pt idx="1">
                  <c:v>Longueur</c:v>
                </c:pt>
                <c:pt idx="2">
                  <c:v>Etat général et activité </c:v>
                </c:pt>
                <c:pt idx="3">
                  <c:v>Lésions </c:v>
                </c:pt>
                <c:pt idx="4">
                  <c:v>Infections</c:v>
                </c:pt>
              </c:strCache>
            </c:strRef>
          </c:cat>
          <c:val>
            <c:numRef>
              <c:f>'4_Résultats-Lots'!$D$11:$D$15</c:f>
              <c:numCache>
                <c:formatCode>0.0</c:formatCode>
                <c:ptCount val="5"/>
                <c:pt idx="0">
                  <c:v>9</c:v>
                </c:pt>
                <c:pt idx="1">
                  <c:v>9</c:v>
                </c:pt>
                <c:pt idx="2">
                  <c:v>9</c:v>
                </c:pt>
                <c:pt idx="3">
                  <c:v>9</c:v>
                </c:pt>
                <c:pt idx="4">
                  <c:v>9</c:v>
                </c:pt>
              </c:numCache>
            </c:numRef>
          </c:val>
          <c:extLst>
            <c:ext xmlns:c16="http://schemas.microsoft.com/office/drawing/2014/chart" uri="{C3380CC4-5D6E-409C-BE32-E72D297353CC}">
              <c16:uniqueId val="{00000002-8F25-4D34-96D4-A518D6E7A54E}"/>
            </c:ext>
          </c:extLst>
        </c:ser>
        <c:ser>
          <c:idx val="3"/>
          <c:order val="3"/>
          <c:tx>
            <c:strRef>
              <c:f>'4_Résultats-Lots'!$E$10</c:f>
              <c:strCache>
                <c:ptCount val="1"/>
                <c:pt idx="0">
                  <c:v>Moyen 80%</c:v>
                </c:pt>
              </c:strCache>
            </c:strRef>
          </c:tx>
          <c:spPr>
            <a:ln w="19050" cap="rnd" cmpd="sng" algn="ctr">
              <a:solidFill>
                <a:schemeClr val="bg1">
                  <a:lumMod val="75000"/>
                </a:schemeClr>
              </a:solidFill>
              <a:prstDash val="sysDash"/>
              <a:round/>
            </a:ln>
            <a:effectLst/>
          </c:spPr>
          <c:marker>
            <c:symbol val="circle"/>
            <c:size val="6"/>
            <c:spPr>
              <a:noFill/>
              <a:ln>
                <a:noFill/>
              </a:ln>
              <a:effectLst/>
            </c:spPr>
          </c:marker>
          <c:dPt>
            <c:idx val="1"/>
            <c:marker>
              <c:symbol val="circle"/>
              <c:size val="6"/>
              <c:spPr>
                <a:noFill/>
                <a:ln>
                  <a:noFill/>
                </a:ln>
                <a:effectLst/>
              </c:spPr>
            </c:marker>
            <c:bubble3D val="0"/>
            <c:extLst>
              <c:ext xmlns:c16="http://schemas.microsoft.com/office/drawing/2014/chart" uri="{C3380CC4-5D6E-409C-BE32-E72D297353CC}">
                <c16:uniqueId val="{00000003-8459-45FC-871C-1F12AFDDCE3C}"/>
              </c:ext>
            </c:extLst>
          </c:dPt>
          <c:cat>
            <c:strRef>
              <c:f>'4_Résultats-Lots'!$A$11:$A$15</c:f>
              <c:strCache>
                <c:ptCount val="5"/>
                <c:pt idx="0">
                  <c:v>Poids </c:v>
                </c:pt>
                <c:pt idx="1">
                  <c:v>Longueur</c:v>
                </c:pt>
                <c:pt idx="2">
                  <c:v>Etat général et activité </c:v>
                </c:pt>
                <c:pt idx="3">
                  <c:v>Lésions </c:v>
                </c:pt>
                <c:pt idx="4">
                  <c:v>Infections</c:v>
                </c:pt>
              </c:strCache>
            </c:strRef>
          </c:cat>
          <c:val>
            <c:numRef>
              <c:f>'4_Résultats-Lots'!$E$11:$E$15</c:f>
              <c:numCache>
                <c:formatCode>0.0</c:formatCode>
                <c:ptCount val="5"/>
                <c:pt idx="0">
                  <c:v>8</c:v>
                </c:pt>
                <c:pt idx="1">
                  <c:v>8</c:v>
                </c:pt>
                <c:pt idx="2">
                  <c:v>8</c:v>
                </c:pt>
                <c:pt idx="3">
                  <c:v>8</c:v>
                </c:pt>
                <c:pt idx="4">
                  <c:v>8</c:v>
                </c:pt>
              </c:numCache>
            </c:numRef>
          </c:val>
          <c:extLst>
            <c:ext xmlns:c16="http://schemas.microsoft.com/office/drawing/2014/chart" uri="{C3380CC4-5D6E-409C-BE32-E72D297353CC}">
              <c16:uniqueId val="{00000003-8F25-4D34-96D4-A518D6E7A54E}"/>
            </c:ext>
          </c:extLst>
        </c:ser>
        <c:ser>
          <c:idx val="4"/>
          <c:order val="4"/>
          <c:tx>
            <c:strRef>
              <c:f>'4_Résultats-Lots'!$F$10</c:f>
              <c:strCache>
                <c:ptCount val="1"/>
                <c:pt idx="0">
                  <c:v>Faible 75%</c:v>
                </c:pt>
              </c:strCache>
            </c:strRef>
          </c:tx>
          <c:spPr>
            <a:ln w="19050" cap="rnd" cmpd="sng" algn="ctr">
              <a:solidFill>
                <a:schemeClr val="bg1">
                  <a:lumMod val="50000"/>
                </a:schemeClr>
              </a:solidFill>
              <a:prstDash val="dash"/>
              <a:round/>
            </a:ln>
            <a:effectLst/>
          </c:spPr>
          <c:marker>
            <c:symbol val="circle"/>
            <c:size val="6"/>
            <c:spPr>
              <a:noFill/>
              <a:ln>
                <a:noFill/>
              </a:ln>
              <a:effectLst/>
            </c:spPr>
          </c:marker>
          <c:dPt>
            <c:idx val="1"/>
            <c:marker>
              <c:symbol val="circle"/>
              <c:size val="6"/>
              <c:spPr>
                <a:noFill/>
                <a:ln>
                  <a:noFill/>
                </a:ln>
                <a:effectLst/>
              </c:spPr>
            </c:marker>
            <c:bubble3D val="0"/>
            <c:extLst>
              <c:ext xmlns:c16="http://schemas.microsoft.com/office/drawing/2014/chart" uri="{C3380CC4-5D6E-409C-BE32-E72D297353CC}">
                <c16:uniqueId val="{00000004-8459-45FC-871C-1F12AFDDCE3C}"/>
              </c:ext>
            </c:extLst>
          </c:dPt>
          <c:cat>
            <c:strRef>
              <c:f>'4_Résultats-Lots'!$A$11:$A$15</c:f>
              <c:strCache>
                <c:ptCount val="5"/>
                <c:pt idx="0">
                  <c:v>Poids </c:v>
                </c:pt>
                <c:pt idx="1">
                  <c:v>Longueur</c:v>
                </c:pt>
                <c:pt idx="2">
                  <c:v>Etat général et activité </c:v>
                </c:pt>
                <c:pt idx="3">
                  <c:v>Lésions </c:v>
                </c:pt>
                <c:pt idx="4">
                  <c:v>Infections</c:v>
                </c:pt>
              </c:strCache>
            </c:strRef>
          </c:cat>
          <c:val>
            <c:numRef>
              <c:f>'4_Résultats-Lots'!$F$11:$F$15</c:f>
              <c:numCache>
                <c:formatCode>0.0</c:formatCode>
                <c:ptCount val="5"/>
                <c:pt idx="0">
                  <c:v>7.5</c:v>
                </c:pt>
                <c:pt idx="1">
                  <c:v>7.5</c:v>
                </c:pt>
                <c:pt idx="2">
                  <c:v>7.5</c:v>
                </c:pt>
                <c:pt idx="3">
                  <c:v>7.5</c:v>
                </c:pt>
                <c:pt idx="4">
                  <c:v>7.5</c:v>
                </c:pt>
              </c:numCache>
            </c:numRef>
          </c:val>
          <c:extLst>
            <c:ext xmlns:c16="http://schemas.microsoft.com/office/drawing/2014/chart" uri="{C3380CC4-5D6E-409C-BE32-E72D297353CC}">
              <c16:uniqueId val="{00000004-8F25-4D34-96D4-A518D6E7A54E}"/>
            </c:ext>
          </c:extLst>
        </c:ser>
        <c:dLbls>
          <c:showLegendKey val="0"/>
          <c:showVal val="0"/>
          <c:showCatName val="0"/>
          <c:showSerName val="0"/>
          <c:showPercent val="0"/>
          <c:showBubbleSize val="0"/>
        </c:dLbls>
        <c:axId val="1305573152"/>
        <c:axId val="1305572320"/>
      </c:radarChart>
      <c:catAx>
        <c:axId val="130557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5572320"/>
        <c:crosses val="autoZero"/>
        <c:auto val="1"/>
        <c:lblAlgn val="ctr"/>
        <c:lblOffset val="100"/>
        <c:noMultiLvlLbl val="0"/>
      </c:catAx>
      <c:valAx>
        <c:axId val="1305572320"/>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305573152"/>
        <c:crosses val="autoZero"/>
        <c:crossBetween val="between"/>
      </c:valAx>
      <c:spPr>
        <a:noFill/>
        <a:ln>
          <a:noFill/>
        </a:ln>
        <a:effectLst/>
      </c:spPr>
    </c:plotArea>
    <c:legend>
      <c:legendPos val="t"/>
      <c:layout>
        <c:manualLayout>
          <c:xMode val="edge"/>
          <c:yMode val="edge"/>
          <c:x val="8.6027061110221389E-2"/>
          <c:y val="0.1547708400189895"/>
          <c:w val="0.89463144749197709"/>
          <c:h val="5.683952568750646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Proportion de poussins dans chaque catégorie de</a:t>
            </a:r>
            <a:r>
              <a:rPr lang="en-US"/>
              <a:t> LONGUEUR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tx>
            <c:strRef>
              <c:f>'4_Résultats-Lots'!$A$5</c:f>
              <c:strCache>
                <c:ptCount val="1"/>
                <c:pt idx="0">
                  <c:v>P2-01/09/20</c:v>
                </c:pt>
              </c:strCache>
              <c:extLst xmlns:c15="http://schemas.microsoft.com/office/drawing/2012/chart"/>
            </c:strRef>
          </c:tx>
          <c:spPr>
            <a:solidFill>
              <a:schemeClr val="accent5"/>
            </a:solidFill>
            <a:ln>
              <a:noFill/>
            </a:ln>
            <a:effectLst/>
          </c:spPr>
          <c:invertIfNegative val="0"/>
          <c:cat>
            <c:strRef>
              <c:f>'4_Résultats-Lots'!$U$3:$W$3</c:f>
              <c:strCache>
                <c:ptCount val="3"/>
                <c:pt idx="0">
                  <c:v>Critiques</c:v>
                </c:pt>
                <c:pt idx="1">
                  <c:v>Petits</c:v>
                </c:pt>
                <c:pt idx="2">
                  <c:v>Bons</c:v>
                </c:pt>
              </c:strCache>
              <c:extLst xmlns:c15="http://schemas.microsoft.com/office/drawing/2012/chart"/>
            </c:strRef>
          </c:cat>
          <c:val>
            <c:numRef>
              <c:f>'4_Résultats-Lots'!$U$5:$W$5</c:f>
              <c:numCache>
                <c:formatCode>0.0%</c:formatCode>
                <c:ptCount val="3"/>
                <c:pt idx="0">
                  <c:v>0</c:v>
                </c:pt>
                <c:pt idx="1">
                  <c:v>0</c:v>
                </c:pt>
                <c:pt idx="2">
                  <c:v>0</c:v>
                </c:pt>
              </c:numCache>
              <c:extLst xmlns:c15="http://schemas.microsoft.com/office/drawing/2012/chart"/>
            </c:numRef>
          </c:val>
          <c:extLst>
            <c:ext xmlns:c16="http://schemas.microsoft.com/office/drawing/2014/chart" uri="{C3380CC4-5D6E-409C-BE32-E72D297353CC}">
              <c16:uniqueId val="{00000001-FDEA-4278-B76B-AE35B5288D95}"/>
            </c:ext>
          </c:extLst>
        </c:ser>
        <c:dLbls>
          <c:showLegendKey val="0"/>
          <c:showVal val="0"/>
          <c:showCatName val="0"/>
          <c:showSerName val="0"/>
          <c:showPercent val="0"/>
          <c:showBubbleSize val="0"/>
        </c:dLbls>
        <c:gapWidth val="219"/>
        <c:overlap val="-27"/>
        <c:axId val="227007296"/>
        <c:axId val="227020192"/>
        <c:extLst>
          <c:ext xmlns:c15="http://schemas.microsoft.com/office/drawing/2012/chart" uri="{02D57815-91ED-43cb-92C2-25804820EDAC}">
            <c15:filteredBarSeries>
              <c15:ser>
                <c:idx val="0"/>
                <c:order val="0"/>
                <c:tx>
                  <c:strRef>
                    <c:extLst>
                      <c:ext uri="{02D57815-91ED-43cb-92C2-25804820EDAC}">
                        <c15:formulaRef>
                          <c15:sqref>'4_Résultats-Lots'!$A$4</c15:sqref>
                        </c15:formulaRef>
                      </c:ext>
                    </c:extLst>
                    <c:strCache>
                      <c:ptCount val="1"/>
                      <c:pt idx="0">
                        <c:v>P1-01/09/20</c:v>
                      </c:pt>
                    </c:strCache>
                  </c:strRef>
                </c:tx>
                <c:spPr>
                  <a:solidFill>
                    <a:schemeClr val="accent6"/>
                  </a:solidFill>
                  <a:ln>
                    <a:noFill/>
                  </a:ln>
                  <a:effectLst/>
                </c:spPr>
                <c:invertIfNegative val="0"/>
                <c:cat>
                  <c:strRef>
                    <c:extLst>
                      <c:ext uri="{02D57815-91ED-43cb-92C2-25804820EDAC}">
                        <c15:formulaRef>
                          <c15:sqref>'4_Résultats-Lots'!$U$3:$W$3</c15:sqref>
                        </c15:formulaRef>
                      </c:ext>
                    </c:extLst>
                    <c:strCache>
                      <c:ptCount val="3"/>
                      <c:pt idx="0">
                        <c:v>Critiques</c:v>
                      </c:pt>
                      <c:pt idx="1">
                        <c:v>Petits</c:v>
                      </c:pt>
                      <c:pt idx="2">
                        <c:v>Bons</c:v>
                      </c:pt>
                    </c:strCache>
                  </c:strRef>
                </c:cat>
                <c:val>
                  <c:numRef>
                    <c:extLst>
                      <c:ext uri="{02D57815-91ED-43cb-92C2-25804820EDAC}">
                        <c15:formulaRef>
                          <c15:sqref>'4_Résultats-Lots'!$U$4:$W$4</c15:sqref>
                        </c15:formulaRef>
                      </c:ext>
                    </c:extLst>
                    <c:numCache>
                      <c:formatCode>0.0%</c:formatCode>
                      <c:ptCount val="3"/>
                      <c:pt idx="0">
                        <c:v>0</c:v>
                      </c:pt>
                      <c:pt idx="1">
                        <c:v>0</c:v>
                      </c:pt>
                      <c:pt idx="2">
                        <c:v>0</c:v>
                      </c:pt>
                    </c:numCache>
                  </c:numRef>
                </c:val>
                <c:extLst>
                  <c:ext xmlns:c16="http://schemas.microsoft.com/office/drawing/2014/chart" uri="{C3380CC4-5D6E-409C-BE32-E72D297353CC}">
                    <c16:uniqueId val="{00000000-FDEA-4278-B76B-AE35B5288D95}"/>
                  </c:ext>
                </c:extLst>
              </c15:ser>
            </c15:filteredBarSeries>
          </c:ext>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Proportion</a:t>
            </a:r>
            <a:r>
              <a:rPr lang="en-US" baseline="0"/>
              <a:t> de poussins dans chaque c</a:t>
            </a:r>
            <a:r>
              <a:rPr lang="en-US"/>
              <a:t>atégorie de POIDS</a:t>
            </a:r>
          </a:p>
        </c:rich>
      </c:tx>
      <c:layout>
        <c:manualLayout>
          <c:xMode val="edge"/>
          <c:yMode val="edge"/>
          <c:x val="0.10965813971344328"/>
          <c:y val="1.99112616214351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tx>
            <c:strRef>
              <c:f>'4_Résultats-Lots'!$A$5</c:f>
              <c:strCache>
                <c:ptCount val="1"/>
                <c:pt idx="0">
                  <c:v>P2-01/09/20</c:v>
                </c:pt>
              </c:strCache>
              <c:extLst xmlns:c15="http://schemas.microsoft.com/office/drawing/2012/chart"/>
            </c:strRef>
          </c:tx>
          <c:spPr>
            <a:solidFill>
              <a:schemeClr val="accent5"/>
            </a:solidFill>
            <a:ln>
              <a:noFill/>
            </a:ln>
            <a:effectLst/>
          </c:spPr>
          <c:invertIfNegative val="0"/>
          <c:cat>
            <c:strRef>
              <c:f>'4_Résultats-Lots'!$R$3:$T$3</c:f>
              <c:strCache>
                <c:ptCount val="3"/>
                <c:pt idx="0">
                  <c:v>Léger</c:v>
                </c:pt>
                <c:pt idx="1">
                  <c:v>Bon</c:v>
                </c:pt>
                <c:pt idx="2">
                  <c:v>Lourd</c:v>
                </c:pt>
              </c:strCache>
              <c:extLst xmlns:c15="http://schemas.microsoft.com/office/drawing/2012/chart"/>
            </c:strRef>
          </c:cat>
          <c:val>
            <c:numRef>
              <c:f>'4_Résultats-Lots'!$R$5:$T$5</c:f>
              <c:numCache>
                <c:formatCode>0.0%</c:formatCode>
                <c:ptCount val="3"/>
                <c:pt idx="0">
                  <c:v>1</c:v>
                </c:pt>
                <c:pt idx="1">
                  <c:v>0</c:v>
                </c:pt>
                <c:pt idx="2">
                  <c:v>0</c:v>
                </c:pt>
              </c:numCache>
              <c:extLst xmlns:c15="http://schemas.microsoft.com/office/drawing/2012/chart"/>
            </c:numRef>
          </c:val>
          <c:extLst>
            <c:ext xmlns:c16="http://schemas.microsoft.com/office/drawing/2014/chart" uri="{C3380CC4-5D6E-409C-BE32-E72D297353CC}">
              <c16:uniqueId val="{00000001-D619-4AC4-9BE9-03A5C4A3F42A}"/>
            </c:ext>
          </c:extLst>
        </c:ser>
        <c:dLbls>
          <c:showLegendKey val="0"/>
          <c:showVal val="0"/>
          <c:showCatName val="0"/>
          <c:showSerName val="0"/>
          <c:showPercent val="0"/>
          <c:showBubbleSize val="0"/>
        </c:dLbls>
        <c:gapWidth val="219"/>
        <c:overlap val="-27"/>
        <c:axId val="227007296"/>
        <c:axId val="227020192"/>
        <c:extLst>
          <c:ext xmlns:c15="http://schemas.microsoft.com/office/drawing/2012/chart" uri="{02D57815-91ED-43cb-92C2-25804820EDAC}">
            <c15:filteredBarSeries>
              <c15:ser>
                <c:idx val="0"/>
                <c:order val="0"/>
                <c:tx>
                  <c:strRef>
                    <c:extLst>
                      <c:ext uri="{02D57815-91ED-43cb-92C2-25804820EDAC}">
                        <c15:formulaRef>
                          <c15:sqref>'4_Résultats-Lots'!$A$4</c15:sqref>
                        </c15:formulaRef>
                      </c:ext>
                    </c:extLst>
                    <c:strCache>
                      <c:ptCount val="1"/>
                      <c:pt idx="0">
                        <c:v>P1-01/09/20</c:v>
                      </c:pt>
                    </c:strCache>
                  </c:strRef>
                </c:tx>
                <c:spPr>
                  <a:solidFill>
                    <a:schemeClr val="accent6"/>
                  </a:solidFill>
                  <a:ln>
                    <a:noFill/>
                  </a:ln>
                  <a:effectLst/>
                </c:spPr>
                <c:invertIfNegative val="0"/>
                <c:cat>
                  <c:strRef>
                    <c:extLst>
                      <c:ext uri="{02D57815-91ED-43cb-92C2-25804820EDAC}">
                        <c15:formulaRef>
                          <c15:sqref>'4_Résultats-Lots'!$R$3:$T$3</c15:sqref>
                        </c15:formulaRef>
                      </c:ext>
                    </c:extLst>
                    <c:strCache>
                      <c:ptCount val="3"/>
                      <c:pt idx="0">
                        <c:v>Léger</c:v>
                      </c:pt>
                      <c:pt idx="1">
                        <c:v>Bon</c:v>
                      </c:pt>
                      <c:pt idx="2">
                        <c:v>Lourd</c:v>
                      </c:pt>
                    </c:strCache>
                  </c:strRef>
                </c:cat>
                <c:val>
                  <c:numRef>
                    <c:extLst>
                      <c:ext uri="{02D57815-91ED-43cb-92C2-25804820EDAC}">
                        <c15:formulaRef>
                          <c15:sqref>'4_Résultats-Lots'!$R$4:$T$4</c15:sqref>
                        </c15:formulaRef>
                      </c:ext>
                    </c:extLst>
                    <c:numCache>
                      <c:formatCode>0.0%</c:formatCode>
                      <c:ptCount val="3"/>
                      <c:pt idx="0">
                        <c:v>1</c:v>
                      </c:pt>
                      <c:pt idx="1">
                        <c:v>0</c:v>
                      </c:pt>
                      <c:pt idx="2">
                        <c:v>0</c:v>
                      </c:pt>
                    </c:numCache>
                  </c:numRef>
                </c:val>
                <c:extLst>
                  <c:ext xmlns:c16="http://schemas.microsoft.com/office/drawing/2014/chart" uri="{C3380CC4-5D6E-409C-BE32-E72D297353CC}">
                    <c16:uniqueId val="{00000000-D619-4AC4-9BE9-03A5C4A3F42A}"/>
                  </c:ext>
                </c:extLst>
              </c15:ser>
            </c15:filteredBarSeries>
          </c:ext>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Catégories QUALITE du poussin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430209605946427"/>
          <c:y val="0.12498603653982142"/>
          <c:w val="0.85697903940535725"/>
          <c:h val="0.71975567593097478"/>
        </c:manualLayout>
      </c:layout>
      <c:barChart>
        <c:barDir val="col"/>
        <c:grouping val="clustered"/>
        <c:varyColors val="0"/>
        <c:ser>
          <c:idx val="1"/>
          <c:order val="1"/>
          <c:tx>
            <c:strRef>
              <c:f>'4_Résultats-Lots'!$A$5</c:f>
              <c:strCache>
                <c:ptCount val="1"/>
                <c:pt idx="0">
                  <c:v>P2-01/09/20</c:v>
                </c:pt>
              </c:strCache>
              <c:extLst xmlns:c15="http://schemas.microsoft.com/office/drawing/2012/chart"/>
            </c:strRef>
          </c:tx>
          <c:spPr>
            <a:solidFill>
              <a:schemeClr val="accent5"/>
            </a:solidFill>
            <a:ln>
              <a:noFill/>
            </a:ln>
            <a:effectLst/>
          </c:spPr>
          <c:invertIfNegative val="0"/>
          <c:cat>
            <c:strRef>
              <c:f>'4_Résultats-Lots'!$X$3:$AA$3</c:f>
              <c:strCache>
                <c:ptCount val="4"/>
                <c:pt idx="0">
                  <c:v>Mauvais &lt; 66</c:v>
                </c:pt>
                <c:pt idx="1">
                  <c:v>Moyen 66 - 89</c:v>
                </c:pt>
                <c:pt idx="2">
                  <c:v> Bon 90-98</c:v>
                </c:pt>
                <c:pt idx="3">
                  <c:v>Très bon &gt; 99</c:v>
                </c:pt>
              </c:strCache>
              <c:extLst xmlns:c15="http://schemas.microsoft.com/office/drawing/2012/chart"/>
            </c:strRef>
          </c:cat>
          <c:val>
            <c:numRef>
              <c:f>'4_Résultats-Lots'!$X$5:$AA$5</c:f>
              <c:numCache>
                <c:formatCode>0.0%</c:formatCode>
                <c:ptCount val="4"/>
                <c:pt idx="0">
                  <c:v>0</c:v>
                </c:pt>
                <c:pt idx="1">
                  <c:v>0</c:v>
                </c:pt>
                <c:pt idx="2">
                  <c:v>0</c:v>
                </c:pt>
                <c:pt idx="3">
                  <c:v>1</c:v>
                </c:pt>
              </c:numCache>
              <c:extLst xmlns:c15="http://schemas.microsoft.com/office/drawing/2012/chart"/>
            </c:numRef>
          </c:val>
          <c:extLst>
            <c:ext xmlns:c16="http://schemas.microsoft.com/office/drawing/2014/chart" uri="{C3380CC4-5D6E-409C-BE32-E72D297353CC}">
              <c16:uniqueId val="{00000001-40B1-4C13-B7FB-7AD3852EC56C}"/>
            </c:ext>
          </c:extLst>
        </c:ser>
        <c:dLbls>
          <c:showLegendKey val="0"/>
          <c:showVal val="0"/>
          <c:showCatName val="0"/>
          <c:showSerName val="0"/>
          <c:showPercent val="0"/>
          <c:showBubbleSize val="0"/>
        </c:dLbls>
        <c:gapWidth val="219"/>
        <c:overlap val="-27"/>
        <c:axId val="227007296"/>
        <c:axId val="227020192"/>
        <c:extLst>
          <c:ext xmlns:c15="http://schemas.microsoft.com/office/drawing/2012/chart" uri="{02D57815-91ED-43cb-92C2-25804820EDAC}">
            <c15:filteredBarSeries>
              <c15:ser>
                <c:idx val="0"/>
                <c:order val="0"/>
                <c:tx>
                  <c:strRef>
                    <c:extLst>
                      <c:ext uri="{02D57815-91ED-43cb-92C2-25804820EDAC}">
                        <c15:formulaRef>
                          <c15:sqref>'4_Résultats-Lots'!$A$4</c15:sqref>
                        </c15:formulaRef>
                      </c:ext>
                    </c:extLst>
                    <c:strCache>
                      <c:ptCount val="1"/>
                      <c:pt idx="0">
                        <c:v>P1-01/09/20</c:v>
                      </c:pt>
                    </c:strCache>
                  </c:strRef>
                </c:tx>
                <c:spPr>
                  <a:solidFill>
                    <a:schemeClr val="accent6"/>
                  </a:solidFill>
                  <a:ln>
                    <a:noFill/>
                  </a:ln>
                  <a:effectLst/>
                </c:spPr>
                <c:invertIfNegative val="0"/>
                <c:cat>
                  <c:strRef>
                    <c:extLst>
                      <c:ext uri="{02D57815-91ED-43cb-92C2-25804820EDAC}">
                        <c15:formulaRef>
                          <c15:sqref>'4_Résultats-Lots'!$X$3:$AA$3</c15:sqref>
                        </c15:formulaRef>
                      </c:ext>
                    </c:extLst>
                    <c:strCache>
                      <c:ptCount val="4"/>
                      <c:pt idx="0">
                        <c:v>Mauvais &lt; 66</c:v>
                      </c:pt>
                      <c:pt idx="1">
                        <c:v>Moyen 66 - 89</c:v>
                      </c:pt>
                      <c:pt idx="2">
                        <c:v> Bon 90-98</c:v>
                      </c:pt>
                      <c:pt idx="3">
                        <c:v>Très bon &gt; 99</c:v>
                      </c:pt>
                    </c:strCache>
                  </c:strRef>
                </c:cat>
                <c:val>
                  <c:numRef>
                    <c:extLst>
                      <c:ext uri="{02D57815-91ED-43cb-92C2-25804820EDAC}">
                        <c15:formulaRef>
                          <c15:sqref>'4_Résultats-Lots'!$X$4:$AA$4</c15:sqref>
                        </c15:formulaRef>
                      </c:ext>
                    </c:extLst>
                    <c:numCache>
                      <c:formatCode>0.0%</c:formatCode>
                      <c:ptCount val="4"/>
                      <c:pt idx="0">
                        <c:v>0</c:v>
                      </c:pt>
                      <c:pt idx="1">
                        <c:v>0</c:v>
                      </c:pt>
                      <c:pt idx="2">
                        <c:v>0</c:v>
                      </c:pt>
                      <c:pt idx="3">
                        <c:v>1</c:v>
                      </c:pt>
                    </c:numCache>
                  </c:numRef>
                </c:val>
                <c:extLst>
                  <c:ext xmlns:c16="http://schemas.microsoft.com/office/drawing/2014/chart" uri="{C3380CC4-5D6E-409C-BE32-E72D297353CC}">
                    <c16:uniqueId val="{00000000-40B1-4C13-B7FB-7AD3852EC56C}"/>
                  </c:ext>
                </c:extLst>
              </c15:ser>
            </c15:filteredBarSeries>
          </c:ext>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Proportion</a:t>
            </a:r>
            <a:r>
              <a:rPr lang="en-US" baseline="0"/>
              <a:t> de poussins dans chaque c</a:t>
            </a:r>
            <a:r>
              <a:rPr lang="en-US"/>
              <a:t>atégorie de POIDS</a:t>
            </a:r>
          </a:p>
        </c:rich>
      </c:tx>
      <c:layout>
        <c:manualLayout>
          <c:xMode val="edge"/>
          <c:yMode val="edge"/>
          <c:x val="0.10965813971344328"/>
          <c:y val="1.99112616214351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'4_Résultats-Lots'!$A$4</c:f>
              <c:strCache>
                <c:ptCount val="1"/>
                <c:pt idx="0">
                  <c:v>P1-01/09/20</c:v>
                </c:pt>
              </c:strCache>
              <c:extLst xmlns:c15="http://schemas.microsoft.com/office/drawing/2012/chart"/>
            </c:strRef>
          </c:tx>
          <c:spPr>
            <a:solidFill>
              <a:schemeClr val="accent6"/>
            </a:solidFill>
            <a:ln>
              <a:noFill/>
            </a:ln>
            <a:effectLst/>
          </c:spPr>
          <c:invertIfNegative val="0"/>
          <c:cat>
            <c:strRef>
              <c:f>'4_Résultats-Lots'!$R$3:$T$3</c:f>
              <c:strCache>
                <c:ptCount val="3"/>
                <c:pt idx="0">
                  <c:v>Léger</c:v>
                </c:pt>
                <c:pt idx="1">
                  <c:v>Bon</c:v>
                </c:pt>
                <c:pt idx="2">
                  <c:v>Lourd</c:v>
                </c:pt>
              </c:strCache>
              <c:extLst xmlns:c15="http://schemas.microsoft.com/office/drawing/2012/chart"/>
            </c:strRef>
          </c:cat>
          <c:val>
            <c:numRef>
              <c:f>'4_Résultats-Lots'!$R$4:$T$4</c:f>
              <c:numCache>
                <c:formatCode>0.0%</c:formatCode>
                <c:ptCount val="3"/>
                <c:pt idx="0">
                  <c:v>1</c:v>
                </c:pt>
                <c:pt idx="1">
                  <c:v>0</c:v>
                </c:pt>
                <c:pt idx="2">
                  <c:v>0</c:v>
                </c:pt>
              </c:numCache>
              <c:extLst xmlns:c15="http://schemas.microsoft.com/office/drawing/2012/chart"/>
            </c:numRef>
          </c:val>
          <c:extLst>
            <c:ext xmlns:c16="http://schemas.microsoft.com/office/drawing/2014/chart" uri="{C3380CC4-5D6E-409C-BE32-E72D297353CC}">
              <c16:uniqueId val="{00000001-7F63-400A-AB6C-D81C25B5FA1A}"/>
            </c:ext>
          </c:extLst>
        </c:ser>
        <c:ser>
          <c:idx val="1"/>
          <c:order val="1"/>
          <c:tx>
            <c:strRef>
              <c:f>'4_Résultats-Lots'!$A$5</c:f>
              <c:strCache>
                <c:ptCount val="1"/>
                <c:pt idx="0">
                  <c:v>P2-01/09/20</c:v>
                </c:pt>
              </c:strCache>
              <c:extLst xmlns:c15="http://schemas.microsoft.com/office/drawing/2012/chart"/>
            </c:strRef>
          </c:tx>
          <c:spPr>
            <a:solidFill>
              <a:schemeClr val="accent5"/>
            </a:solidFill>
            <a:ln>
              <a:noFill/>
            </a:ln>
            <a:effectLst/>
          </c:spPr>
          <c:invertIfNegative val="0"/>
          <c:cat>
            <c:strRef>
              <c:f>'4_Résultats-Lots'!$R$3:$T$3</c:f>
              <c:strCache>
                <c:ptCount val="3"/>
                <c:pt idx="0">
                  <c:v>Léger</c:v>
                </c:pt>
                <c:pt idx="1">
                  <c:v>Bon</c:v>
                </c:pt>
                <c:pt idx="2">
                  <c:v>Lourd</c:v>
                </c:pt>
              </c:strCache>
              <c:extLst xmlns:c15="http://schemas.microsoft.com/office/drawing/2012/chart"/>
            </c:strRef>
          </c:cat>
          <c:val>
            <c:numRef>
              <c:f>'4_Résultats-Lots'!$R$5:$T$5</c:f>
              <c:numCache>
                <c:formatCode>0.0%</c:formatCode>
                <c:ptCount val="3"/>
                <c:pt idx="0">
                  <c:v>1</c:v>
                </c:pt>
                <c:pt idx="1">
                  <c:v>0</c:v>
                </c:pt>
                <c:pt idx="2">
                  <c:v>0</c:v>
                </c:pt>
              </c:numCache>
              <c:extLst xmlns:c15="http://schemas.microsoft.com/office/drawing/2012/chart"/>
            </c:numRef>
          </c:val>
          <c:extLst>
            <c:ext xmlns:c16="http://schemas.microsoft.com/office/drawing/2014/chart" uri="{C3380CC4-5D6E-409C-BE32-E72D297353CC}">
              <c16:uniqueId val="{00000000-7F63-400A-AB6C-D81C25B5FA1A}"/>
            </c:ext>
          </c:extLst>
        </c:ser>
        <c:dLbls>
          <c:showLegendKey val="0"/>
          <c:showVal val="0"/>
          <c:showCatName val="0"/>
          <c:showSerName val="0"/>
          <c:showPercent val="0"/>
          <c:showBubbleSize val="0"/>
        </c:dLbls>
        <c:gapWidth val="219"/>
        <c:overlap val="-27"/>
        <c:axId val="227007296"/>
        <c:axId val="227020192"/>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Proportion de poussins dans chaque catégorie de</a:t>
            </a:r>
            <a:r>
              <a:rPr lang="en-US"/>
              <a:t> LONGUEUR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'4_Résultats-Lots'!$A$4</c:f>
              <c:strCache>
                <c:ptCount val="1"/>
                <c:pt idx="0">
                  <c:v>P1-01/09/20</c:v>
                </c:pt>
              </c:strCache>
              <c:extLst xmlns:c15="http://schemas.microsoft.com/office/drawing/2012/chart"/>
            </c:strRef>
          </c:tx>
          <c:spPr>
            <a:solidFill>
              <a:schemeClr val="accent6"/>
            </a:solidFill>
            <a:ln>
              <a:noFill/>
            </a:ln>
            <a:effectLst/>
          </c:spPr>
          <c:invertIfNegative val="0"/>
          <c:cat>
            <c:strRef>
              <c:f>'4_Résultats-Lots'!$U$3:$W$3</c:f>
              <c:strCache>
                <c:ptCount val="3"/>
                <c:pt idx="0">
                  <c:v>Critiques</c:v>
                </c:pt>
                <c:pt idx="1">
                  <c:v>Petits</c:v>
                </c:pt>
                <c:pt idx="2">
                  <c:v>Bons</c:v>
                </c:pt>
              </c:strCache>
              <c:extLst xmlns:c15="http://schemas.microsoft.com/office/drawing/2012/chart"/>
            </c:strRef>
          </c:cat>
          <c:val>
            <c:numRef>
              <c:f>'4_Résultats-Lots'!$U$4:$W$4</c:f>
              <c:numCache>
                <c:formatCode>0.0%</c:formatCode>
                <c:ptCount val="3"/>
                <c:pt idx="0">
                  <c:v>0</c:v>
                </c:pt>
                <c:pt idx="1">
                  <c:v>0</c:v>
                </c:pt>
                <c:pt idx="2">
                  <c:v>0</c:v>
                </c:pt>
              </c:numCache>
              <c:extLst xmlns:c15="http://schemas.microsoft.com/office/drawing/2012/chart"/>
            </c:numRef>
          </c:val>
          <c:extLst>
            <c:ext xmlns:c16="http://schemas.microsoft.com/office/drawing/2014/chart" uri="{C3380CC4-5D6E-409C-BE32-E72D297353CC}">
              <c16:uniqueId val="{00000001-A93E-48D1-8E5D-EB2A77448CD4}"/>
            </c:ext>
          </c:extLst>
        </c:ser>
        <c:ser>
          <c:idx val="1"/>
          <c:order val="1"/>
          <c:tx>
            <c:strRef>
              <c:f>'4_Résultats-Lots'!$A$5</c:f>
              <c:strCache>
                <c:ptCount val="1"/>
                <c:pt idx="0">
                  <c:v>P2-01/09/20</c:v>
                </c:pt>
              </c:strCache>
              <c:extLst xmlns:c15="http://schemas.microsoft.com/office/drawing/2012/chart"/>
            </c:strRef>
          </c:tx>
          <c:spPr>
            <a:solidFill>
              <a:schemeClr val="accent5"/>
            </a:solidFill>
            <a:ln>
              <a:noFill/>
            </a:ln>
            <a:effectLst/>
          </c:spPr>
          <c:invertIfNegative val="0"/>
          <c:cat>
            <c:strRef>
              <c:f>'4_Résultats-Lots'!$U$3:$W$3</c:f>
              <c:strCache>
                <c:ptCount val="3"/>
                <c:pt idx="0">
                  <c:v>Critiques</c:v>
                </c:pt>
                <c:pt idx="1">
                  <c:v>Petits</c:v>
                </c:pt>
                <c:pt idx="2">
                  <c:v>Bons</c:v>
                </c:pt>
              </c:strCache>
              <c:extLst xmlns:c15="http://schemas.microsoft.com/office/drawing/2012/chart"/>
            </c:strRef>
          </c:cat>
          <c:val>
            <c:numRef>
              <c:f>'4_Résultats-Lots'!$U$5:$W$5</c:f>
              <c:numCache>
                <c:formatCode>0.0%</c:formatCode>
                <c:ptCount val="3"/>
                <c:pt idx="0">
                  <c:v>0</c:v>
                </c:pt>
                <c:pt idx="1">
                  <c:v>0</c:v>
                </c:pt>
                <c:pt idx="2">
                  <c:v>0</c:v>
                </c:pt>
              </c:numCache>
              <c:extLst xmlns:c15="http://schemas.microsoft.com/office/drawing/2012/chart"/>
            </c:numRef>
          </c:val>
          <c:extLst>
            <c:ext xmlns:c16="http://schemas.microsoft.com/office/drawing/2014/chart" uri="{C3380CC4-5D6E-409C-BE32-E72D297353CC}">
              <c16:uniqueId val="{00000000-A93E-48D1-8E5D-EB2A77448CD4}"/>
            </c:ext>
          </c:extLst>
        </c:ser>
        <c:dLbls>
          <c:showLegendKey val="0"/>
          <c:showVal val="0"/>
          <c:showCatName val="0"/>
          <c:showSerName val="0"/>
          <c:showPercent val="0"/>
          <c:showBubbleSize val="0"/>
        </c:dLbls>
        <c:gapWidth val="219"/>
        <c:overlap val="-27"/>
        <c:axId val="227007296"/>
        <c:axId val="227020192"/>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Catégories QUALITE du poussin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430209605946427"/>
          <c:y val="0.12498603653982142"/>
          <c:w val="0.85697903940535725"/>
          <c:h val="0.71975567593097478"/>
        </c:manualLayout>
      </c:layout>
      <c:barChart>
        <c:barDir val="col"/>
        <c:grouping val="clustered"/>
        <c:varyColors val="0"/>
        <c:ser>
          <c:idx val="0"/>
          <c:order val="0"/>
          <c:tx>
            <c:strRef>
              <c:f>'4_Résultats-Lots'!$A$4</c:f>
              <c:strCache>
                <c:ptCount val="1"/>
                <c:pt idx="0">
                  <c:v>P1-01/09/20</c:v>
                </c:pt>
              </c:strCache>
              <c:extLst xmlns:c15="http://schemas.microsoft.com/office/drawing/2012/chart"/>
            </c:strRef>
          </c:tx>
          <c:spPr>
            <a:solidFill>
              <a:schemeClr val="accent6"/>
            </a:solidFill>
            <a:ln>
              <a:noFill/>
            </a:ln>
            <a:effectLst/>
          </c:spPr>
          <c:invertIfNegative val="0"/>
          <c:cat>
            <c:strRef>
              <c:f>'4_Résultats-Lots'!$X$3:$AA$3</c:f>
              <c:strCache>
                <c:ptCount val="4"/>
                <c:pt idx="0">
                  <c:v>Mauvais &lt; 66</c:v>
                </c:pt>
                <c:pt idx="1">
                  <c:v>Moyen 66 - 89</c:v>
                </c:pt>
                <c:pt idx="2">
                  <c:v> Bon 90-98</c:v>
                </c:pt>
                <c:pt idx="3">
                  <c:v>Très bon &gt; 99</c:v>
                </c:pt>
              </c:strCache>
              <c:extLst xmlns:c15="http://schemas.microsoft.com/office/drawing/2012/chart"/>
            </c:strRef>
          </c:cat>
          <c:val>
            <c:numRef>
              <c:f>'4_Résultats-Lots'!$X$4:$AA$4</c:f>
              <c:numCache>
                <c:formatCode>0.0%</c:formatCode>
                <c:ptCount val="4"/>
                <c:pt idx="0">
                  <c:v>0</c:v>
                </c:pt>
                <c:pt idx="1">
                  <c:v>0</c:v>
                </c:pt>
                <c:pt idx="2">
                  <c:v>0</c:v>
                </c:pt>
                <c:pt idx="3">
                  <c:v>1</c:v>
                </c:pt>
              </c:numCache>
              <c:extLst xmlns:c15="http://schemas.microsoft.com/office/drawing/2012/chart"/>
            </c:numRef>
          </c:val>
          <c:extLst>
            <c:ext xmlns:c16="http://schemas.microsoft.com/office/drawing/2014/chart" uri="{C3380CC4-5D6E-409C-BE32-E72D297353CC}">
              <c16:uniqueId val="{00000001-0436-4DCD-A804-6F7F8E100DF9}"/>
            </c:ext>
          </c:extLst>
        </c:ser>
        <c:ser>
          <c:idx val="1"/>
          <c:order val="1"/>
          <c:tx>
            <c:strRef>
              <c:f>'4_Résultats-Lots'!$A$5</c:f>
              <c:strCache>
                <c:ptCount val="1"/>
                <c:pt idx="0">
                  <c:v>P2-01/09/20</c:v>
                </c:pt>
              </c:strCache>
              <c:extLst xmlns:c15="http://schemas.microsoft.com/office/drawing/2012/chart"/>
            </c:strRef>
          </c:tx>
          <c:spPr>
            <a:solidFill>
              <a:schemeClr val="accent5"/>
            </a:solidFill>
            <a:ln>
              <a:noFill/>
            </a:ln>
            <a:effectLst/>
          </c:spPr>
          <c:invertIfNegative val="0"/>
          <c:cat>
            <c:strRef>
              <c:f>'4_Résultats-Lots'!$X$3:$AA$3</c:f>
              <c:strCache>
                <c:ptCount val="4"/>
                <c:pt idx="0">
                  <c:v>Mauvais &lt; 66</c:v>
                </c:pt>
                <c:pt idx="1">
                  <c:v>Moyen 66 - 89</c:v>
                </c:pt>
                <c:pt idx="2">
                  <c:v> Bon 90-98</c:v>
                </c:pt>
                <c:pt idx="3">
                  <c:v>Très bon &gt; 99</c:v>
                </c:pt>
              </c:strCache>
              <c:extLst xmlns:c15="http://schemas.microsoft.com/office/drawing/2012/chart"/>
            </c:strRef>
          </c:cat>
          <c:val>
            <c:numRef>
              <c:f>'4_Résultats-Lots'!$X$5:$AA$5</c:f>
              <c:numCache>
                <c:formatCode>0.0%</c:formatCode>
                <c:ptCount val="4"/>
                <c:pt idx="0">
                  <c:v>0</c:v>
                </c:pt>
                <c:pt idx="1">
                  <c:v>0</c:v>
                </c:pt>
                <c:pt idx="2">
                  <c:v>0</c:v>
                </c:pt>
                <c:pt idx="3">
                  <c:v>1</c:v>
                </c:pt>
              </c:numCache>
              <c:extLst xmlns:c15="http://schemas.microsoft.com/office/drawing/2012/chart"/>
            </c:numRef>
          </c:val>
          <c:extLst>
            <c:ext xmlns:c16="http://schemas.microsoft.com/office/drawing/2014/chart" uri="{C3380CC4-5D6E-409C-BE32-E72D297353CC}">
              <c16:uniqueId val="{00000000-0436-4DCD-A804-6F7F8E100DF9}"/>
            </c:ext>
          </c:extLst>
        </c:ser>
        <c:dLbls>
          <c:showLegendKey val="0"/>
          <c:showVal val="0"/>
          <c:showCatName val="0"/>
          <c:showSerName val="0"/>
          <c:showPercent val="0"/>
          <c:showBubbleSize val="0"/>
        </c:dLbls>
        <c:gapWidth val="219"/>
        <c:overlap val="-27"/>
        <c:axId val="227007296"/>
        <c:axId val="227020192"/>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fr-FR"/>
              <a:t>qualité des poussins </a:t>
            </a:r>
          </a:p>
        </c:rich>
      </c:tx>
      <c:layout>
        <c:manualLayout>
          <c:xMode val="edge"/>
          <c:yMode val="edge"/>
          <c:x val="0.22245782804246778"/>
          <c:y val="7.0010244025301774E-3"/>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fr-FR"/>
        </a:p>
      </c:txPr>
    </c:title>
    <c:autoTitleDeleted val="0"/>
    <c:plotArea>
      <c:layout>
        <c:manualLayout>
          <c:layoutTarget val="inner"/>
          <c:xMode val="edge"/>
          <c:yMode val="edge"/>
          <c:x val="0.27928047172836429"/>
          <c:y val="0.30540826974941376"/>
          <c:w val="0.42857466063348415"/>
          <c:h val="0.65208261617900176"/>
        </c:manualLayout>
      </c:layout>
      <c:radarChart>
        <c:radarStyle val="marker"/>
        <c:varyColors val="0"/>
        <c:ser>
          <c:idx val="0"/>
          <c:order val="0"/>
          <c:tx>
            <c:strRef>
              <c:f>'4_Résultats-Lots'!$B$33</c:f>
              <c:strCache>
                <c:ptCount val="1"/>
                <c:pt idx="0">
                  <c:v>Moyenne </c:v>
                </c:pt>
              </c:strCache>
            </c:strRef>
          </c:tx>
          <c:spPr>
            <a:ln w="28575" cap="rnd" cmpd="sng" algn="ctr">
              <a:solidFill>
                <a:srgbClr val="0070C0"/>
              </a:solidFill>
              <a:prstDash val="solid"/>
              <a:round/>
            </a:ln>
            <a:effectLst/>
          </c:spPr>
          <c:marker>
            <c:symbol val="circle"/>
            <c:size val="6"/>
            <c:spPr>
              <a:solidFill>
                <a:srgbClr val="0070C0"/>
              </a:solidFill>
              <a:ln w="28575">
                <a:solidFill>
                  <a:srgbClr val="0070C0"/>
                </a:solidFill>
                <a:prstDash val="solid"/>
              </a:ln>
              <a:effectLst/>
            </c:spPr>
          </c:marker>
          <c:cat>
            <c:strRef>
              <c:f>'4_Résultats-Lots'!$A$34:$A$38</c:f>
              <c:strCache>
                <c:ptCount val="5"/>
                <c:pt idx="0">
                  <c:v>Poids </c:v>
                </c:pt>
                <c:pt idx="1">
                  <c:v>Longueur</c:v>
                </c:pt>
                <c:pt idx="2">
                  <c:v>Etat général et activité </c:v>
                </c:pt>
                <c:pt idx="3">
                  <c:v>Lésions </c:v>
                </c:pt>
                <c:pt idx="4">
                  <c:v>Infections</c:v>
                </c:pt>
              </c:strCache>
            </c:strRef>
          </c:cat>
          <c:val>
            <c:numRef>
              <c:f>'4_Résultats-Lots'!$B$34:$B$38</c:f>
              <c:numCache>
                <c:formatCode>0.0</c:formatCode>
                <c:ptCount val="5"/>
                <c:pt idx="0">
                  <c:v>0</c:v>
                </c:pt>
                <c:pt idx="1">
                  <c:v>10</c:v>
                </c:pt>
                <c:pt idx="2">
                  <c:v>10</c:v>
                </c:pt>
                <c:pt idx="3">
                  <c:v>10</c:v>
                </c:pt>
                <c:pt idx="4">
                  <c:v>10</c:v>
                </c:pt>
              </c:numCache>
            </c:numRef>
          </c:val>
          <c:extLst>
            <c:ext xmlns:c16="http://schemas.microsoft.com/office/drawing/2014/chart" uri="{C3380CC4-5D6E-409C-BE32-E72D297353CC}">
              <c16:uniqueId val="{00000000-FA94-423F-950E-950225646944}"/>
            </c:ext>
          </c:extLst>
        </c:ser>
        <c:ser>
          <c:idx val="1"/>
          <c:order val="1"/>
          <c:tx>
            <c:strRef>
              <c:f>'4_Résultats-Lots'!$C$33</c:f>
              <c:strCache>
                <c:ptCount val="1"/>
                <c:pt idx="0">
                  <c:v>Parfait </c:v>
                </c:pt>
              </c:strCache>
            </c:strRef>
          </c:tx>
          <c:spPr>
            <a:ln w="19050" cap="rnd" cmpd="sng" algn="ctr">
              <a:solidFill>
                <a:schemeClr val="bg1">
                  <a:lumMod val="50000"/>
                </a:schemeClr>
              </a:solidFill>
              <a:prstDash val="dash"/>
              <a:round/>
            </a:ln>
            <a:effectLst/>
          </c:spPr>
          <c:marker>
            <c:symbol val="circle"/>
            <c:size val="6"/>
            <c:spPr>
              <a:noFill/>
              <a:ln w="19050">
                <a:solidFill>
                  <a:schemeClr val="bg1">
                    <a:lumMod val="50000"/>
                  </a:schemeClr>
                </a:solidFill>
                <a:prstDash val="dash"/>
              </a:ln>
              <a:effectLst/>
            </c:spPr>
          </c:marker>
          <c:cat>
            <c:strRef>
              <c:f>'4_Résultats-Lots'!$A$34:$A$38</c:f>
              <c:strCache>
                <c:ptCount val="5"/>
                <c:pt idx="0">
                  <c:v>Poids </c:v>
                </c:pt>
                <c:pt idx="1">
                  <c:v>Longueur</c:v>
                </c:pt>
                <c:pt idx="2">
                  <c:v>Etat général et activité </c:v>
                </c:pt>
                <c:pt idx="3">
                  <c:v>Lésions </c:v>
                </c:pt>
                <c:pt idx="4">
                  <c:v>Infections</c:v>
                </c:pt>
              </c:strCache>
            </c:strRef>
          </c:cat>
          <c:val>
            <c:numRef>
              <c:f>'4_Résultats-Lots'!$C$34:$C$38</c:f>
              <c:numCache>
                <c:formatCode>0.0</c:formatCode>
                <c:ptCount val="5"/>
                <c:pt idx="0">
                  <c:v>10</c:v>
                </c:pt>
                <c:pt idx="1">
                  <c:v>10</c:v>
                </c:pt>
                <c:pt idx="2">
                  <c:v>10</c:v>
                </c:pt>
                <c:pt idx="3">
                  <c:v>10</c:v>
                </c:pt>
                <c:pt idx="4">
                  <c:v>10</c:v>
                </c:pt>
              </c:numCache>
            </c:numRef>
          </c:val>
          <c:extLst>
            <c:ext xmlns:c16="http://schemas.microsoft.com/office/drawing/2014/chart" uri="{C3380CC4-5D6E-409C-BE32-E72D297353CC}">
              <c16:uniqueId val="{00000006-FA94-423F-950E-950225646944}"/>
            </c:ext>
          </c:extLst>
        </c:ser>
        <c:ser>
          <c:idx val="2"/>
          <c:order val="2"/>
          <c:tx>
            <c:strRef>
              <c:f>'4_Résultats-Lots'!$D$33</c:f>
              <c:strCache>
                <c:ptCount val="1"/>
                <c:pt idx="0">
                  <c:v>Bon 90%</c:v>
                </c:pt>
              </c:strCache>
            </c:strRef>
          </c:tx>
          <c:spPr>
            <a:ln w="19050" cap="rnd" cmpd="sng" algn="ctr">
              <a:solidFill>
                <a:schemeClr val="bg2">
                  <a:lumMod val="50000"/>
                </a:schemeClr>
              </a:solidFill>
              <a:prstDash val="sysDash"/>
              <a:round/>
            </a:ln>
            <a:effectLst/>
          </c:spPr>
          <c:marker>
            <c:symbol val="circle"/>
            <c:size val="6"/>
            <c:spPr>
              <a:noFill/>
              <a:ln w="19050">
                <a:solidFill>
                  <a:schemeClr val="bg2">
                    <a:lumMod val="50000"/>
                  </a:schemeClr>
                </a:solidFill>
                <a:prstDash val="sysDash"/>
              </a:ln>
              <a:effectLst/>
            </c:spPr>
          </c:marker>
          <c:cat>
            <c:strRef>
              <c:f>'4_Résultats-Lots'!$A$34:$A$38</c:f>
              <c:strCache>
                <c:ptCount val="5"/>
                <c:pt idx="0">
                  <c:v>Poids </c:v>
                </c:pt>
                <c:pt idx="1">
                  <c:v>Longueur</c:v>
                </c:pt>
                <c:pt idx="2">
                  <c:v>Etat général et activité </c:v>
                </c:pt>
                <c:pt idx="3">
                  <c:v>Lésions </c:v>
                </c:pt>
                <c:pt idx="4">
                  <c:v>Infections</c:v>
                </c:pt>
              </c:strCache>
            </c:strRef>
          </c:cat>
          <c:val>
            <c:numRef>
              <c:f>'4_Résultats-Lots'!$D$34:$D$38</c:f>
              <c:numCache>
                <c:formatCode>0.0</c:formatCode>
                <c:ptCount val="5"/>
                <c:pt idx="0">
                  <c:v>9</c:v>
                </c:pt>
                <c:pt idx="1">
                  <c:v>9</c:v>
                </c:pt>
                <c:pt idx="2">
                  <c:v>9</c:v>
                </c:pt>
                <c:pt idx="3">
                  <c:v>9</c:v>
                </c:pt>
                <c:pt idx="4">
                  <c:v>9</c:v>
                </c:pt>
              </c:numCache>
            </c:numRef>
          </c:val>
          <c:extLst>
            <c:ext xmlns:c16="http://schemas.microsoft.com/office/drawing/2014/chart" uri="{C3380CC4-5D6E-409C-BE32-E72D297353CC}">
              <c16:uniqueId val="{00000007-FA94-423F-950E-950225646944}"/>
            </c:ext>
          </c:extLst>
        </c:ser>
        <c:ser>
          <c:idx val="3"/>
          <c:order val="3"/>
          <c:tx>
            <c:strRef>
              <c:f>'4_Résultats-Lots'!$E$33</c:f>
              <c:strCache>
                <c:ptCount val="1"/>
                <c:pt idx="0">
                  <c:v>Moyen 80%</c:v>
                </c:pt>
              </c:strCache>
            </c:strRef>
          </c:tx>
          <c:spPr>
            <a:ln w="19050" cap="rnd" cmpd="sng" algn="ctr">
              <a:solidFill>
                <a:schemeClr val="bg2">
                  <a:lumMod val="50000"/>
                </a:schemeClr>
              </a:solidFill>
              <a:prstDash val="sysDash"/>
              <a:round/>
            </a:ln>
            <a:effectLst/>
          </c:spPr>
          <c:marker>
            <c:symbol val="circle"/>
            <c:size val="6"/>
            <c:spPr>
              <a:noFill/>
              <a:ln w="19050">
                <a:solidFill>
                  <a:schemeClr val="bg2">
                    <a:lumMod val="50000"/>
                  </a:schemeClr>
                </a:solidFill>
                <a:prstDash val="sysDash"/>
              </a:ln>
              <a:effectLst/>
            </c:spPr>
          </c:marker>
          <c:cat>
            <c:strRef>
              <c:f>'4_Résultats-Lots'!$A$34:$A$38</c:f>
              <c:strCache>
                <c:ptCount val="5"/>
                <c:pt idx="0">
                  <c:v>Poids </c:v>
                </c:pt>
                <c:pt idx="1">
                  <c:v>Longueur</c:v>
                </c:pt>
                <c:pt idx="2">
                  <c:v>Etat général et activité </c:v>
                </c:pt>
                <c:pt idx="3">
                  <c:v>Lésions </c:v>
                </c:pt>
                <c:pt idx="4">
                  <c:v>Infections</c:v>
                </c:pt>
              </c:strCache>
            </c:strRef>
          </c:cat>
          <c:val>
            <c:numRef>
              <c:f>'4_Résultats-Lots'!$E$34:$E$38</c:f>
              <c:numCache>
                <c:formatCode>0.0</c:formatCode>
                <c:ptCount val="5"/>
                <c:pt idx="0">
                  <c:v>8</c:v>
                </c:pt>
                <c:pt idx="1">
                  <c:v>8</c:v>
                </c:pt>
                <c:pt idx="2">
                  <c:v>8</c:v>
                </c:pt>
                <c:pt idx="3">
                  <c:v>8</c:v>
                </c:pt>
                <c:pt idx="4">
                  <c:v>8</c:v>
                </c:pt>
              </c:numCache>
            </c:numRef>
          </c:val>
          <c:extLst>
            <c:ext xmlns:c16="http://schemas.microsoft.com/office/drawing/2014/chart" uri="{C3380CC4-5D6E-409C-BE32-E72D297353CC}">
              <c16:uniqueId val="{00000008-FA94-423F-950E-950225646944}"/>
            </c:ext>
          </c:extLst>
        </c:ser>
        <c:ser>
          <c:idx val="4"/>
          <c:order val="4"/>
          <c:tx>
            <c:strRef>
              <c:f>'4_Résultats-Lots'!$F$33</c:f>
              <c:strCache>
                <c:ptCount val="1"/>
                <c:pt idx="0">
                  <c:v>Faible 75%</c:v>
                </c:pt>
              </c:strCache>
            </c:strRef>
          </c:tx>
          <c:spPr>
            <a:ln w="19050" cap="rnd" cmpd="sng" algn="ctr">
              <a:solidFill>
                <a:schemeClr val="bg1">
                  <a:lumMod val="65000"/>
                </a:schemeClr>
              </a:solidFill>
              <a:prstDash val="sysDash"/>
              <a:round/>
            </a:ln>
            <a:effectLst/>
          </c:spPr>
          <c:marker>
            <c:symbol val="circle"/>
            <c:size val="6"/>
            <c:spPr>
              <a:noFill/>
              <a:ln w="19050">
                <a:solidFill>
                  <a:schemeClr val="bg1">
                    <a:lumMod val="65000"/>
                  </a:schemeClr>
                </a:solidFill>
                <a:prstDash val="sysDash"/>
              </a:ln>
              <a:effectLst/>
            </c:spPr>
          </c:marker>
          <c:cat>
            <c:strRef>
              <c:f>'4_Résultats-Lots'!$A$34:$A$38</c:f>
              <c:strCache>
                <c:ptCount val="5"/>
                <c:pt idx="0">
                  <c:v>Poids </c:v>
                </c:pt>
                <c:pt idx="1">
                  <c:v>Longueur</c:v>
                </c:pt>
                <c:pt idx="2">
                  <c:v>Etat général et activité </c:v>
                </c:pt>
                <c:pt idx="3">
                  <c:v>Lésions </c:v>
                </c:pt>
                <c:pt idx="4">
                  <c:v>Infections</c:v>
                </c:pt>
              </c:strCache>
            </c:strRef>
          </c:cat>
          <c:val>
            <c:numRef>
              <c:f>'4_Résultats-Lots'!$F$34:$F$38</c:f>
              <c:numCache>
                <c:formatCode>0.0</c:formatCode>
                <c:ptCount val="5"/>
                <c:pt idx="0">
                  <c:v>7.5</c:v>
                </c:pt>
                <c:pt idx="1">
                  <c:v>7.5</c:v>
                </c:pt>
                <c:pt idx="2">
                  <c:v>7.5</c:v>
                </c:pt>
                <c:pt idx="3">
                  <c:v>7.5</c:v>
                </c:pt>
                <c:pt idx="4">
                  <c:v>7.5</c:v>
                </c:pt>
              </c:numCache>
            </c:numRef>
          </c:val>
          <c:extLst>
            <c:ext xmlns:c16="http://schemas.microsoft.com/office/drawing/2014/chart" uri="{C3380CC4-5D6E-409C-BE32-E72D297353CC}">
              <c16:uniqueId val="{00000009-FA94-423F-950E-950225646944}"/>
            </c:ext>
          </c:extLst>
        </c:ser>
        <c:dLbls>
          <c:showLegendKey val="0"/>
          <c:showVal val="0"/>
          <c:showCatName val="0"/>
          <c:showSerName val="0"/>
          <c:showPercent val="0"/>
          <c:showBubbleSize val="0"/>
        </c:dLbls>
        <c:axId val="1305573152"/>
        <c:axId val="1305572320"/>
      </c:radarChart>
      <c:catAx>
        <c:axId val="130557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5572320"/>
        <c:crosses val="autoZero"/>
        <c:auto val="1"/>
        <c:lblAlgn val="ctr"/>
        <c:lblOffset val="100"/>
        <c:noMultiLvlLbl val="0"/>
      </c:catAx>
      <c:valAx>
        <c:axId val="1305572320"/>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305573152"/>
        <c:crosses val="autoZero"/>
        <c:crossBetween val="between"/>
      </c:valAx>
      <c:spPr>
        <a:noFill/>
        <a:ln>
          <a:noFill/>
        </a:ln>
        <a:effectLst/>
      </c:spPr>
    </c:plotArea>
    <c:legend>
      <c:legendPos val="t"/>
      <c:layout>
        <c:manualLayout>
          <c:xMode val="edge"/>
          <c:yMode val="edge"/>
          <c:x val="4.3212669683257918E-2"/>
          <c:y val="0.17882960413080895"/>
          <c:w val="0.9"/>
          <c:h val="5.8089907436269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fr-FR"/>
              <a:t>Résultats de la qualité des poussins</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fr-FR"/>
        </a:p>
      </c:txPr>
    </c:title>
    <c:autoTitleDeleted val="0"/>
    <c:plotArea>
      <c:layout>
        <c:manualLayout>
          <c:layoutTarget val="inner"/>
          <c:xMode val="edge"/>
          <c:yMode val="edge"/>
          <c:x val="0.27928047172836429"/>
          <c:y val="0.30540826974941376"/>
          <c:w val="0.42857466063348415"/>
          <c:h val="0.65208261617900176"/>
        </c:manualLayout>
      </c:layout>
      <c:radarChart>
        <c:radarStyle val="marker"/>
        <c:varyColors val="0"/>
        <c:ser>
          <c:idx val="0"/>
          <c:order val="0"/>
          <c:tx>
            <c:strRef>
              <c:f>'4_Résultats-Lots'!$B$55</c:f>
              <c:strCache>
                <c:ptCount val="1"/>
                <c:pt idx="0">
                  <c:v>Lot 1</c:v>
                </c:pt>
              </c:strCache>
            </c:strRef>
          </c:tx>
          <c:spPr>
            <a:ln w="28575" cap="rnd" cmpd="sng" algn="ctr">
              <a:solidFill>
                <a:schemeClr val="accent6"/>
              </a:solidFill>
              <a:prstDash val="solid"/>
              <a:round/>
            </a:ln>
            <a:effectLst/>
          </c:spPr>
          <c:marker>
            <c:symbol val="circle"/>
            <c:size val="6"/>
            <c:spPr>
              <a:solidFill>
                <a:schemeClr val="accent6"/>
              </a:solidFill>
              <a:ln w="28575">
                <a:solidFill>
                  <a:schemeClr val="accent6"/>
                </a:solidFill>
                <a:prstDash val="solid"/>
              </a:ln>
              <a:effectLst/>
            </c:spPr>
          </c:marker>
          <c:cat>
            <c:strRef>
              <c:f>'4_Résultats-Lots'!$A$56:$A$60</c:f>
              <c:strCache>
                <c:ptCount val="5"/>
                <c:pt idx="0">
                  <c:v>Poids </c:v>
                </c:pt>
                <c:pt idx="1">
                  <c:v>Longueur</c:v>
                </c:pt>
                <c:pt idx="2">
                  <c:v>Etat général et activité </c:v>
                </c:pt>
                <c:pt idx="3">
                  <c:v>Lésions </c:v>
                </c:pt>
                <c:pt idx="4">
                  <c:v>Infections</c:v>
                </c:pt>
              </c:strCache>
            </c:strRef>
          </c:cat>
          <c:val>
            <c:numRef>
              <c:f>'4_Résultats-Lots'!$B$56:$B$60</c:f>
              <c:numCache>
                <c:formatCode>0.0</c:formatCode>
                <c:ptCount val="5"/>
                <c:pt idx="0">
                  <c:v>0</c:v>
                </c:pt>
                <c:pt idx="1">
                  <c:v>10</c:v>
                </c:pt>
                <c:pt idx="2">
                  <c:v>10</c:v>
                </c:pt>
                <c:pt idx="3">
                  <c:v>10</c:v>
                </c:pt>
                <c:pt idx="4">
                  <c:v>10</c:v>
                </c:pt>
              </c:numCache>
            </c:numRef>
          </c:val>
          <c:extLst>
            <c:ext xmlns:c16="http://schemas.microsoft.com/office/drawing/2014/chart" uri="{C3380CC4-5D6E-409C-BE32-E72D297353CC}">
              <c16:uniqueId val="{00000000-4890-4BC7-AA56-A82488A4EB0C}"/>
            </c:ext>
          </c:extLst>
        </c:ser>
        <c:ser>
          <c:idx val="1"/>
          <c:order val="1"/>
          <c:tx>
            <c:strRef>
              <c:f>'4_Résultats-Lots'!$C$55</c:f>
              <c:strCache>
                <c:ptCount val="1"/>
                <c:pt idx="0">
                  <c:v>Lot 2</c:v>
                </c:pt>
              </c:strCache>
            </c:strRef>
          </c:tx>
          <c:spPr>
            <a:ln w="28575" cap="rnd" cmpd="sng" algn="ctr">
              <a:solidFill>
                <a:srgbClr val="0070C0"/>
              </a:solidFill>
              <a:prstDash val="solid"/>
              <a:round/>
            </a:ln>
            <a:effectLst/>
          </c:spPr>
          <c:marker>
            <c:symbol val="circle"/>
            <c:size val="6"/>
            <c:spPr>
              <a:solidFill>
                <a:srgbClr val="0070C0"/>
              </a:solidFill>
              <a:ln w="28575">
                <a:solidFill>
                  <a:srgbClr val="0070C0"/>
                </a:solidFill>
                <a:prstDash val="solid"/>
              </a:ln>
              <a:effectLst/>
            </c:spPr>
          </c:marker>
          <c:cat>
            <c:strRef>
              <c:f>'4_Résultats-Lots'!$A$56:$A$60</c:f>
              <c:strCache>
                <c:ptCount val="5"/>
                <c:pt idx="0">
                  <c:v>Poids </c:v>
                </c:pt>
                <c:pt idx="1">
                  <c:v>Longueur</c:v>
                </c:pt>
                <c:pt idx="2">
                  <c:v>Etat général et activité </c:v>
                </c:pt>
                <c:pt idx="3">
                  <c:v>Lésions </c:v>
                </c:pt>
                <c:pt idx="4">
                  <c:v>Infections</c:v>
                </c:pt>
              </c:strCache>
            </c:strRef>
          </c:cat>
          <c:val>
            <c:numRef>
              <c:f>'4_Résultats-Lots'!$C$56:$C$60</c:f>
              <c:numCache>
                <c:formatCode>0.0</c:formatCode>
                <c:ptCount val="5"/>
                <c:pt idx="0">
                  <c:v>0</c:v>
                </c:pt>
                <c:pt idx="1">
                  <c:v>10</c:v>
                </c:pt>
                <c:pt idx="2">
                  <c:v>10</c:v>
                </c:pt>
                <c:pt idx="3">
                  <c:v>10</c:v>
                </c:pt>
                <c:pt idx="4">
                  <c:v>10</c:v>
                </c:pt>
              </c:numCache>
            </c:numRef>
          </c:val>
          <c:extLst>
            <c:ext xmlns:c16="http://schemas.microsoft.com/office/drawing/2014/chart" uri="{C3380CC4-5D6E-409C-BE32-E72D297353CC}">
              <c16:uniqueId val="{00000006-4890-4BC7-AA56-A82488A4EB0C}"/>
            </c:ext>
          </c:extLst>
        </c:ser>
        <c:ser>
          <c:idx val="2"/>
          <c:order val="2"/>
          <c:tx>
            <c:strRef>
              <c:f>'4_Résultats-Lots'!$D$55</c:f>
              <c:strCache>
                <c:ptCount val="1"/>
                <c:pt idx="0">
                  <c:v>Parfait </c:v>
                </c:pt>
              </c:strCache>
            </c:strRef>
          </c:tx>
          <c:spPr>
            <a:ln w="25400" cap="rnd" cmpd="sng" algn="ctr">
              <a:solidFill>
                <a:schemeClr val="bg2">
                  <a:lumMod val="25000"/>
                </a:schemeClr>
              </a:solidFill>
              <a:prstDash val="dash"/>
              <a:round/>
            </a:ln>
            <a:effectLst/>
          </c:spPr>
          <c:marker>
            <c:symbol val="circle"/>
            <c:size val="6"/>
            <c:spPr>
              <a:noFill/>
              <a:ln w="19050">
                <a:solidFill>
                  <a:schemeClr val="bg2">
                    <a:lumMod val="25000"/>
                  </a:schemeClr>
                </a:solidFill>
                <a:prstDash val="dash"/>
              </a:ln>
              <a:effectLst/>
            </c:spPr>
          </c:marker>
          <c:cat>
            <c:strRef>
              <c:f>'4_Résultats-Lots'!$A$56:$A$60</c:f>
              <c:strCache>
                <c:ptCount val="5"/>
                <c:pt idx="0">
                  <c:v>Poids </c:v>
                </c:pt>
                <c:pt idx="1">
                  <c:v>Longueur</c:v>
                </c:pt>
                <c:pt idx="2">
                  <c:v>Etat général et activité </c:v>
                </c:pt>
                <c:pt idx="3">
                  <c:v>Lésions </c:v>
                </c:pt>
                <c:pt idx="4">
                  <c:v>Infections</c:v>
                </c:pt>
              </c:strCache>
            </c:strRef>
          </c:cat>
          <c:val>
            <c:numRef>
              <c:f>'4_Résultats-Lots'!$D$56:$D$60</c:f>
              <c:numCache>
                <c:formatCode>General</c:formatCode>
                <c:ptCount val="5"/>
                <c:pt idx="0">
                  <c:v>10</c:v>
                </c:pt>
                <c:pt idx="1">
                  <c:v>10</c:v>
                </c:pt>
                <c:pt idx="2">
                  <c:v>10</c:v>
                </c:pt>
                <c:pt idx="3">
                  <c:v>10</c:v>
                </c:pt>
                <c:pt idx="4">
                  <c:v>10</c:v>
                </c:pt>
              </c:numCache>
            </c:numRef>
          </c:val>
          <c:extLst>
            <c:ext xmlns:c16="http://schemas.microsoft.com/office/drawing/2014/chart" uri="{C3380CC4-5D6E-409C-BE32-E72D297353CC}">
              <c16:uniqueId val="{00000007-4890-4BC7-AA56-A82488A4EB0C}"/>
            </c:ext>
          </c:extLst>
        </c:ser>
        <c:ser>
          <c:idx val="3"/>
          <c:order val="3"/>
          <c:tx>
            <c:strRef>
              <c:f>'4_Résultats-Lots'!$E$55</c:f>
              <c:strCache>
                <c:ptCount val="1"/>
                <c:pt idx="0">
                  <c:v>Bon 90%</c:v>
                </c:pt>
              </c:strCache>
            </c:strRef>
          </c:tx>
          <c:spPr>
            <a:ln w="19050" cap="rnd" cmpd="sng" algn="ctr">
              <a:solidFill>
                <a:schemeClr val="bg2">
                  <a:lumMod val="50000"/>
                </a:schemeClr>
              </a:solidFill>
              <a:prstDash val="dash"/>
              <a:round/>
            </a:ln>
            <a:effectLst/>
          </c:spPr>
          <c:marker>
            <c:symbol val="circle"/>
            <c:size val="6"/>
            <c:spPr>
              <a:noFill/>
              <a:ln w="19050">
                <a:solidFill>
                  <a:schemeClr val="bg2">
                    <a:lumMod val="50000"/>
                  </a:schemeClr>
                </a:solidFill>
                <a:prstDash val="dash"/>
              </a:ln>
              <a:effectLst/>
            </c:spPr>
          </c:marker>
          <c:cat>
            <c:strRef>
              <c:f>'4_Résultats-Lots'!$A$56:$A$60</c:f>
              <c:strCache>
                <c:ptCount val="5"/>
                <c:pt idx="0">
                  <c:v>Poids </c:v>
                </c:pt>
                <c:pt idx="1">
                  <c:v>Longueur</c:v>
                </c:pt>
                <c:pt idx="2">
                  <c:v>Etat général et activité </c:v>
                </c:pt>
                <c:pt idx="3">
                  <c:v>Lésions </c:v>
                </c:pt>
                <c:pt idx="4">
                  <c:v>Infections</c:v>
                </c:pt>
              </c:strCache>
            </c:strRef>
          </c:cat>
          <c:val>
            <c:numRef>
              <c:f>'4_Résultats-Lots'!$E$56:$E$60</c:f>
              <c:numCache>
                <c:formatCode>General</c:formatCode>
                <c:ptCount val="5"/>
                <c:pt idx="0">
                  <c:v>9</c:v>
                </c:pt>
                <c:pt idx="1">
                  <c:v>9</c:v>
                </c:pt>
                <c:pt idx="2">
                  <c:v>9</c:v>
                </c:pt>
                <c:pt idx="3">
                  <c:v>9</c:v>
                </c:pt>
                <c:pt idx="4">
                  <c:v>9</c:v>
                </c:pt>
              </c:numCache>
            </c:numRef>
          </c:val>
          <c:extLst>
            <c:ext xmlns:c16="http://schemas.microsoft.com/office/drawing/2014/chart" uri="{C3380CC4-5D6E-409C-BE32-E72D297353CC}">
              <c16:uniqueId val="{00000008-4890-4BC7-AA56-A82488A4EB0C}"/>
            </c:ext>
          </c:extLst>
        </c:ser>
        <c:ser>
          <c:idx val="4"/>
          <c:order val="4"/>
          <c:tx>
            <c:strRef>
              <c:f>'4_Résultats-Lots'!$F$55</c:f>
              <c:strCache>
                <c:ptCount val="1"/>
                <c:pt idx="0">
                  <c:v>Moyen 80%</c:v>
                </c:pt>
              </c:strCache>
            </c:strRef>
          </c:tx>
          <c:spPr>
            <a:ln w="19050" cap="rnd" cmpd="sng" algn="ctr">
              <a:solidFill>
                <a:schemeClr val="bg2">
                  <a:lumMod val="50000"/>
                </a:schemeClr>
              </a:solidFill>
              <a:prstDash val="sysDash"/>
              <a:round/>
            </a:ln>
            <a:effectLst/>
          </c:spPr>
          <c:marker>
            <c:symbol val="circle"/>
            <c:size val="6"/>
            <c:spPr>
              <a:noFill/>
              <a:ln w="19050">
                <a:solidFill>
                  <a:schemeClr val="bg2">
                    <a:lumMod val="50000"/>
                  </a:schemeClr>
                </a:solidFill>
                <a:prstDash val="sysDash"/>
              </a:ln>
              <a:effectLst/>
            </c:spPr>
          </c:marker>
          <c:cat>
            <c:strRef>
              <c:f>'4_Résultats-Lots'!$A$56:$A$60</c:f>
              <c:strCache>
                <c:ptCount val="5"/>
                <c:pt idx="0">
                  <c:v>Poids </c:v>
                </c:pt>
                <c:pt idx="1">
                  <c:v>Longueur</c:v>
                </c:pt>
                <c:pt idx="2">
                  <c:v>Etat général et activité </c:v>
                </c:pt>
                <c:pt idx="3">
                  <c:v>Lésions </c:v>
                </c:pt>
                <c:pt idx="4">
                  <c:v>Infections</c:v>
                </c:pt>
              </c:strCache>
            </c:strRef>
          </c:cat>
          <c:val>
            <c:numRef>
              <c:f>'4_Résultats-Lots'!$F$56:$F$60</c:f>
              <c:numCache>
                <c:formatCode>General</c:formatCode>
                <c:ptCount val="5"/>
                <c:pt idx="0">
                  <c:v>8</c:v>
                </c:pt>
                <c:pt idx="1">
                  <c:v>8</c:v>
                </c:pt>
                <c:pt idx="2">
                  <c:v>8</c:v>
                </c:pt>
                <c:pt idx="3">
                  <c:v>8</c:v>
                </c:pt>
                <c:pt idx="4">
                  <c:v>8</c:v>
                </c:pt>
              </c:numCache>
            </c:numRef>
          </c:val>
          <c:extLst>
            <c:ext xmlns:c16="http://schemas.microsoft.com/office/drawing/2014/chart" uri="{C3380CC4-5D6E-409C-BE32-E72D297353CC}">
              <c16:uniqueId val="{00000009-4890-4BC7-AA56-A82488A4EB0C}"/>
            </c:ext>
          </c:extLst>
        </c:ser>
        <c:ser>
          <c:idx val="5"/>
          <c:order val="5"/>
          <c:tx>
            <c:strRef>
              <c:f>'4_Résultats-Lots'!$G$55</c:f>
              <c:strCache>
                <c:ptCount val="1"/>
                <c:pt idx="0">
                  <c:v>Faible 75%</c:v>
                </c:pt>
              </c:strCache>
            </c:strRef>
          </c:tx>
          <c:spPr>
            <a:ln w="19050" cap="rnd" cmpd="sng" algn="ctr">
              <a:solidFill>
                <a:schemeClr val="bg1">
                  <a:lumMod val="50000"/>
                </a:schemeClr>
              </a:solidFill>
              <a:prstDash val="sysDash"/>
              <a:round/>
            </a:ln>
            <a:effectLst/>
          </c:spPr>
          <c:marker>
            <c:symbol val="circle"/>
            <c:size val="6"/>
            <c:spPr>
              <a:noFill/>
              <a:ln w="19050">
                <a:solidFill>
                  <a:schemeClr val="bg1">
                    <a:lumMod val="50000"/>
                  </a:schemeClr>
                </a:solidFill>
                <a:prstDash val="sysDash"/>
              </a:ln>
              <a:effectLst/>
            </c:spPr>
          </c:marker>
          <c:cat>
            <c:strRef>
              <c:f>'4_Résultats-Lots'!$A$56:$A$60</c:f>
              <c:strCache>
                <c:ptCount val="5"/>
                <c:pt idx="0">
                  <c:v>Poids </c:v>
                </c:pt>
                <c:pt idx="1">
                  <c:v>Longueur</c:v>
                </c:pt>
                <c:pt idx="2">
                  <c:v>Etat général et activité </c:v>
                </c:pt>
                <c:pt idx="3">
                  <c:v>Lésions </c:v>
                </c:pt>
                <c:pt idx="4">
                  <c:v>Infections</c:v>
                </c:pt>
              </c:strCache>
            </c:strRef>
          </c:cat>
          <c:val>
            <c:numRef>
              <c:f>'4_Résultats-Lots'!$G$56:$G$60</c:f>
              <c:numCache>
                <c:formatCode>General</c:formatCode>
                <c:ptCount val="5"/>
                <c:pt idx="0">
                  <c:v>7.5</c:v>
                </c:pt>
                <c:pt idx="1">
                  <c:v>7.5</c:v>
                </c:pt>
                <c:pt idx="2">
                  <c:v>7.5</c:v>
                </c:pt>
                <c:pt idx="3">
                  <c:v>7.5</c:v>
                </c:pt>
                <c:pt idx="4">
                  <c:v>7.5</c:v>
                </c:pt>
              </c:numCache>
            </c:numRef>
          </c:val>
          <c:extLst>
            <c:ext xmlns:c16="http://schemas.microsoft.com/office/drawing/2014/chart" uri="{C3380CC4-5D6E-409C-BE32-E72D297353CC}">
              <c16:uniqueId val="{0000000A-4890-4BC7-AA56-A82488A4EB0C}"/>
            </c:ext>
          </c:extLst>
        </c:ser>
        <c:dLbls>
          <c:showLegendKey val="0"/>
          <c:showVal val="0"/>
          <c:showCatName val="0"/>
          <c:showSerName val="0"/>
          <c:showPercent val="0"/>
          <c:showBubbleSize val="0"/>
        </c:dLbls>
        <c:axId val="1305573152"/>
        <c:axId val="1305572320"/>
      </c:radarChart>
      <c:catAx>
        <c:axId val="130557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5572320"/>
        <c:crosses val="autoZero"/>
        <c:auto val="1"/>
        <c:lblAlgn val="ctr"/>
        <c:lblOffset val="100"/>
        <c:noMultiLvlLbl val="0"/>
      </c:catAx>
      <c:valAx>
        <c:axId val="1305572320"/>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305573152"/>
        <c:crosses val="autoZero"/>
        <c:crossBetween val="between"/>
      </c:valAx>
      <c:spPr>
        <a:noFill/>
        <a:ln>
          <a:noFill/>
        </a:ln>
        <a:effectLst/>
      </c:spPr>
    </c:plotArea>
    <c:legend>
      <c:legendPos val="t"/>
      <c:layout>
        <c:manualLayout>
          <c:xMode val="edge"/>
          <c:yMode val="edge"/>
          <c:x val="4.3212669683257918E-2"/>
          <c:y val="0.17882960413080895"/>
          <c:w val="0.9"/>
          <c:h val="5.64723552545767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pivotSource>
    <c:name>[Qualité poussin v2 18_11_diff.xlsx]TCD!Tableau croisé dynamique5</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Répartition des scores totaux du lot 1</a:t>
            </a:r>
          </a:p>
        </c:rich>
      </c:tx>
      <c:layout>
        <c:manualLayout>
          <c:xMode val="edge"/>
          <c:yMode val="edge"/>
          <c:x val="0.35324545193253087"/>
          <c:y val="8.6661034855566657E-2"/>
        </c:manualLayout>
      </c:layout>
      <c:overlay val="0"/>
      <c:spPr>
        <a:noFill/>
        <a:ln>
          <a:noFill/>
        </a:ln>
        <a:effectLst/>
      </c:sp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6"/>
          </a:solidFill>
          <a:ln>
            <a:noFill/>
          </a:ln>
          <a:effectLst/>
        </c:spPr>
        <c:marker>
          <c:symbol val="none"/>
        </c:marker>
      </c:pivotFmt>
      <c:pivotFmt>
        <c:idx val="4"/>
        <c:spPr>
          <a:solidFill>
            <a:schemeClr val="accent6"/>
          </a:solidFill>
          <a:ln>
            <a:noFill/>
          </a:ln>
          <a:effectLst/>
        </c:spPr>
        <c:marker>
          <c:symbol val="none"/>
        </c:marker>
      </c:pivotFmt>
      <c:pivotFmt>
        <c:idx val="5"/>
        <c:spPr>
          <a:solidFill>
            <a:schemeClr val="accent6"/>
          </a:solidFill>
          <a:ln>
            <a:noFill/>
          </a:ln>
          <a:effectLst/>
        </c:spPr>
        <c:marker>
          <c:symbol val="none"/>
        </c:marker>
      </c:pivotFmt>
      <c:pivotFmt>
        <c:idx val="6"/>
        <c:spPr>
          <a:solidFill>
            <a:schemeClr val="accent6"/>
          </a:solidFill>
          <a:ln>
            <a:noFill/>
          </a:ln>
          <a:effectLst/>
        </c:spPr>
        <c:marker>
          <c:symbol val="none"/>
        </c:marker>
      </c:pivotFmt>
      <c:pivotFmt>
        <c:idx val="7"/>
        <c:marker>
          <c:symbol val="none"/>
        </c:marker>
      </c:pivotFmt>
    </c:pivotFmts>
    <c:plotArea>
      <c:layout/>
      <c:barChart>
        <c:barDir val="col"/>
        <c:grouping val="clustered"/>
        <c:varyColors val="0"/>
        <c:ser>
          <c:idx val="0"/>
          <c:order val="0"/>
          <c:tx>
            <c:strRef>
              <c:f>TCD!$C$3</c:f>
              <c:strCache>
                <c:ptCount val="1"/>
                <c:pt idx="0">
                  <c:v>Total</c:v>
                </c:pt>
              </c:strCache>
            </c:strRef>
          </c:tx>
          <c:invertIfNegative val="0"/>
          <c:cat>
            <c:strRef>
              <c:f>TCD!$B$4</c:f>
              <c:strCache>
                <c:ptCount val="1"/>
                <c:pt idx="0">
                  <c:v>Total général</c:v>
                </c:pt>
              </c:strCache>
            </c:strRef>
          </c:cat>
          <c:val>
            <c:numRef>
              <c:f>TCD!$C$4</c:f>
              <c:numCache>
                <c:formatCode>General</c:formatCode>
                <c:ptCount val="1"/>
              </c:numCache>
            </c:numRef>
          </c:val>
          <c:extLst>
            <c:ext xmlns:c16="http://schemas.microsoft.com/office/drawing/2014/chart" uri="{C3380CC4-5D6E-409C-BE32-E72D297353CC}">
              <c16:uniqueId val="{00000001-8037-4400-97B7-3DE754E0452A}"/>
            </c:ext>
          </c:extLst>
        </c:ser>
        <c:dLbls>
          <c:showLegendKey val="0"/>
          <c:showVal val="0"/>
          <c:showCatName val="0"/>
          <c:showSerName val="0"/>
          <c:showPercent val="0"/>
          <c:showBubbleSize val="0"/>
        </c:dLbls>
        <c:gapWidth val="219"/>
        <c:overlap val="-27"/>
        <c:axId val="565094095"/>
        <c:axId val="565097007"/>
      </c:barChart>
      <c:catAx>
        <c:axId val="565094095"/>
        <c:scaling>
          <c:orientation val="minMax"/>
        </c:scaling>
        <c:delete val="1"/>
        <c:axPos val="b"/>
        <c:numFmt formatCode="General" sourceLinked="1"/>
        <c:majorTickMark val="none"/>
        <c:minorTickMark val="none"/>
        <c:tickLblPos val="nextTo"/>
        <c:crossAx val="565097007"/>
        <c:crosses val="autoZero"/>
        <c:auto val="1"/>
        <c:lblAlgn val="ctr"/>
        <c:lblOffset val="100"/>
        <c:noMultiLvlLbl val="0"/>
      </c:catAx>
      <c:valAx>
        <c:axId val="5650970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SCORE TOTAL</a:t>
                </a:r>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5094095"/>
        <c:crosses val="autoZero"/>
        <c:crossBetween val="between"/>
      </c:valAx>
    </c:plotArea>
    <c:plotVisOnly val="1"/>
    <c:dispBlanksAs val="gap"/>
    <c:showDLblsOverMax val="0"/>
  </c:chart>
  <c:spPr>
    <a:ln w="19050">
      <a:solidFill>
        <a:schemeClr val="bg1">
          <a:lumMod val="50000"/>
        </a:schemeClr>
      </a:solidFill>
    </a:ln>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pivotSource>
    <c:name>[Qualité poussin v2 18_11_diff.xlsx]TCD!Tableau croisé dynamique6</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Répartition des scores totaux du lot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5"/>
          </a:solidFill>
          <a:ln>
            <a:noFill/>
          </a:ln>
          <a:effectLst/>
        </c:spPr>
        <c:marker>
          <c:symbol val="none"/>
        </c:marker>
      </c:pivotFmt>
      <c:pivotFmt>
        <c:idx val="1"/>
        <c:spPr>
          <a:solidFill>
            <a:schemeClr val="accent5"/>
          </a:solidFill>
          <a:ln>
            <a:noFill/>
          </a:ln>
          <a:effectLst/>
        </c:spPr>
        <c:marker>
          <c:symbol val="none"/>
        </c:marker>
      </c:pivotFmt>
      <c:pivotFmt>
        <c:idx val="2"/>
        <c:spPr>
          <a:solidFill>
            <a:schemeClr val="accent5"/>
          </a:solidFill>
          <a:ln>
            <a:noFill/>
          </a:ln>
          <a:effectLst/>
        </c:spPr>
        <c:marker>
          <c:symbol val="none"/>
        </c:marker>
      </c:pivotFmt>
      <c:pivotFmt>
        <c:idx val="3"/>
        <c:spPr>
          <a:solidFill>
            <a:schemeClr val="accent5"/>
          </a:solidFill>
          <a:ln>
            <a:noFill/>
          </a:ln>
          <a:effectLst/>
        </c:spPr>
        <c:marker>
          <c:symbol val="none"/>
        </c:marker>
      </c:pivotFmt>
      <c:pivotFmt>
        <c:idx val="4"/>
        <c:spPr>
          <a:solidFill>
            <a:schemeClr val="accent5"/>
          </a:solidFill>
          <a:ln>
            <a:noFill/>
          </a:ln>
          <a:effectLst/>
        </c:spPr>
        <c:marker>
          <c:symbol val="none"/>
        </c:marker>
      </c:pivotFmt>
    </c:pivotFmts>
    <c:plotArea>
      <c:layout/>
      <c:barChart>
        <c:barDir val="col"/>
        <c:grouping val="clustered"/>
        <c:varyColors val="0"/>
        <c:ser>
          <c:idx val="0"/>
          <c:order val="0"/>
          <c:tx>
            <c:strRef>
              <c:f>TCD!$G$3</c:f>
              <c:strCache>
                <c:ptCount val="1"/>
                <c:pt idx="0">
                  <c:v>Total</c:v>
                </c:pt>
              </c:strCache>
            </c:strRef>
          </c:tx>
          <c:spPr>
            <a:solidFill>
              <a:schemeClr val="accent5"/>
            </a:solidFill>
            <a:ln>
              <a:noFill/>
            </a:ln>
            <a:effectLst/>
          </c:spPr>
          <c:invertIfNegative val="0"/>
          <c:cat>
            <c:strRef>
              <c:f>TCD!$F$4</c:f>
              <c:strCache>
                <c:ptCount val="1"/>
                <c:pt idx="0">
                  <c:v>Total général</c:v>
                </c:pt>
              </c:strCache>
            </c:strRef>
          </c:cat>
          <c:val>
            <c:numRef>
              <c:f>TCD!$G$4</c:f>
              <c:numCache>
                <c:formatCode>General</c:formatCode>
                <c:ptCount val="1"/>
              </c:numCache>
            </c:numRef>
          </c:val>
          <c:extLst>
            <c:ext xmlns:c16="http://schemas.microsoft.com/office/drawing/2014/chart" uri="{C3380CC4-5D6E-409C-BE32-E72D297353CC}">
              <c16:uniqueId val="{00000000-F323-4602-878C-4905BFBF03A2}"/>
            </c:ext>
          </c:extLst>
        </c:ser>
        <c:dLbls>
          <c:showLegendKey val="0"/>
          <c:showVal val="0"/>
          <c:showCatName val="0"/>
          <c:showSerName val="0"/>
          <c:showPercent val="0"/>
          <c:showBubbleSize val="0"/>
        </c:dLbls>
        <c:gapWidth val="219"/>
        <c:overlap val="-27"/>
        <c:axId val="552050639"/>
        <c:axId val="552045647"/>
      </c:barChart>
      <c:catAx>
        <c:axId val="552050639"/>
        <c:scaling>
          <c:orientation val="minMax"/>
        </c:scaling>
        <c:delete val="1"/>
        <c:axPos val="b"/>
        <c:numFmt formatCode="General" sourceLinked="1"/>
        <c:majorTickMark val="none"/>
        <c:minorTickMark val="none"/>
        <c:tickLblPos val="nextTo"/>
        <c:crossAx val="552045647"/>
        <c:crosses val="autoZero"/>
        <c:auto val="1"/>
        <c:lblAlgn val="ctr"/>
        <c:lblOffset val="100"/>
        <c:noMultiLvlLbl val="0"/>
      </c:catAx>
      <c:valAx>
        <c:axId val="55204564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SCORE TOTAL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2050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[Qualité poussin v2 18_11_diff.xlsx]TCD!Tableau croisé dynamique8</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Moyenne de chacun des</a:t>
            </a:r>
            <a:r>
              <a:rPr lang="fr-FR" baseline="0"/>
              <a:t> catégories d'indicateurs observées par lot</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pivotFmt>
      <c:pivotFmt>
        <c:idx val="3"/>
        <c:spPr>
          <a:solidFill>
            <a:schemeClr val="accent6"/>
          </a:solidFill>
          <a:ln>
            <a:noFill/>
          </a:ln>
          <a:effectLst/>
        </c:spPr>
        <c:marker>
          <c:symbol val="none"/>
        </c:marker>
      </c:pivotFmt>
      <c:pivotFmt>
        <c:idx val="4"/>
        <c:spPr>
          <a:solidFill>
            <a:schemeClr val="accent6"/>
          </a:solidFill>
          <a:ln>
            <a:noFill/>
          </a:ln>
          <a:effectLst/>
        </c:spPr>
        <c:marker>
          <c:symbol val="none"/>
        </c:marker>
      </c:pivotFmt>
      <c:pivotFmt>
        <c:idx val="5"/>
        <c:spPr>
          <a:solidFill>
            <a:schemeClr val="accent6"/>
          </a:solidFill>
          <a:ln>
            <a:noFill/>
          </a:ln>
          <a:effectLst/>
        </c:spPr>
        <c:marker>
          <c:symbol val="none"/>
        </c:marker>
      </c:pivotFmt>
      <c:pivotFmt>
        <c:idx val="6"/>
        <c:spPr>
          <a:solidFill>
            <a:schemeClr val="accent6"/>
          </a:solidFill>
          <a:ln>
            <a:noFill/>
          </a:ln>
          <a:effectLst/>
        </c:spPr>
        <c:marker>
          <c:symbol val="none"/>
        </c:marker>
      </c:pivotFmt>
      <c:pivotFmt>
        <c:idx val="7"/>
        <c:spPr>
          <a:solidFill>
            <a:schemeClr val="accent6"/>
          </a:solidFill>
          <a:ln>
            <a:noFill/>
          </a:ln>
          <a:effectLst/>
        </c:spPr>
        <c:marker>
          <c:symbol val="none"/>
        </c:marker>
      </c:pivotFmt>
      <c:pivotFmt>
        <c:idx val="8"/>
        <c:spPr>
          <a:solidFill>
            <a:schemeClr val="accent6"/>
          </a:solidFill>
          <a:ln>
            <a:noFill/>
          </a:ln>
          <a:effectLst/>
        </c:spPr>
        <c:marker>
          <c:symbol val="none"/>
        </c:marker>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pivotFmt>
      <c:pivotFmt>
        <c:idx val="12"/>
        <c:spPr>
          <a:solidFill>
            <a:schemeClr val="accent6"/>
          </a:solidFill>
          <a:ln>
            <a:noFill/>
          </a:ln>
          <a:effectLst/>
        </c:spPr>
        <c:marker>
          <c:symbol val="none"/>
        </c:marker>
      </c:pivotFmt>
      <c:pivotFmt>
        <c:idx val="13"/>
        <c:spPr>
          <a:solidFill>
            <a:schemeClr val="accent6"/>
          </a:solidFill>
          <a:ln>
            <a:noFill/>
          </a:ln>
          <a:effectLst/>
        </c:spPr>
        <c:marker>
          <c:symbol val="none"/>
        </c:marker>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6"/>
          </a:solidFill>
          <a:ln>
            <a:noFill/>
          </a:ln>
          <a:effectLst/>
        </c:spPr>
        <c:marker>
          <c:symbol val="none"/>
        </c:marker>
      </c:pivotFmt>
      <c:pivotFmt>
        <c:idx val="1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8853411143797192E-2"/>
          <c:y val="0.15518171207964632"/>
          <c:w val="0.9213757087025739"/>
          <c:h val="0.72754339328809225"/>
        </c:manualLayout>
      </c:layout>
      <c:barChart>
        <c:barDir val="col"/>
        <c:grouping val="clustered"/>
        <c:varyColors val="0"/>
        <c:dLbls>
          <c:dLblPos val="outEnd"/>
          <c:showLegendKey val="0"/>
          <c:showVal val="1"/>
          <c:showCatName val="0"/>
          <c:showSerName val="0"/>
          <c:showPercent val="0"/>
          <c:showBubbleSize val="0"/>
        </c:dLbls>
        <c:gapWidth val="219"/>
        <c:overlap val="-27"/>
        <c:axId val="792195535"/>
        <c:axId val="792184303"/>
      </c:barChart>
      <c:catAx>
        <c:axId val="792195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92184303"/>
        <c:crosses val="autoZero"/>
        <c:auto val="1"/>
        <c:lblAlgn val="ctr"/>
        <c:lblOffset val="100"/>
        <c:noMultiLvlLbl val="0"/>
      </c:catAx>
      <c:valAx>
        <c:axId val="79218430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92195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Proportion</a:t>
            </a:r>
            <a:r>
              <a:rPr lang="en-US" baseline="0"/>
              <a:t> de poussins dans chaque c</a:t>
            </a:r>
            <a:r>
              <a:rPr lang="en-US"/>
              <a:t>atégorie de POIDS</a:t>
            </a:r>
          </a:p>
        </c:rich>
      </c:tx>
      <c:layout>
        <c:manualLayout>
          <c:xMode val="edge"/>
          <c:yMode val="edge"/>
          <c:x val="0.10965813971344328"/>
          <c:y val="1.99112616214351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'4_Résultats-Lots'!$A$4</c:f>
              <c:strCache>
                <c:ptCount val="1"/>
                <c:pt idx="0">
                  <c:v>P1-01/09/20</c:v>
                </c:pt>
              </c:strCache>
            </c:strRef>
          </c:tx>
          <c:spPr>
            <a:solidFill>
              <a:schemeClr val="accent6"/>
            </a:solidFill>
            <a:ln>
              <a:noFill/>
            </a:ln>
            <a:effectLst/>
          </c:spPr>
          <c:invertIfNegative val="0"/>
          <c:cat>
            <c:strRef>
              <c:f>'4_Résultats-Lots'!$R$3:$T$3</c:f>
              <c:strCache>
                <c:ptCount val="3"/>
                <c:pt idx="0">
                  <c:v>Léger</c:v>
                </c:pt>
                <c:pt idx="1">
                  <c:v>Bon</c:v>
                </c:pt>
                <c:pt idx="2">
                  <c:v>Lourd</c:v>
                </c:pt>
              </c:strCache>
            </c:strRef>
          </c:cat>
          <c:val>
            <c:numRef>
              <c:f>'4_Résultats-Lots'!$R$4:$T$4</c:f>
              <c:numCache>
                <c:formatCode>0.0%</c:formatCode>
                <c:ptCount val="3"/>
                <c:pt idx="0">
                  <c:v>1</c:v>
                </c:pt>
                <c:pt idx="1">
                  <c:v>0</c:v>
                </c:pt>
                <c:pt idx="2">
                  <c:v>0</c:v>
                </c:pt>
              </c:numCache>
            </c:numRef>
          </c:val>
          <c:extLst>
            <c:ext xmlns:c16="http://schemas.microsoft.com/office/drawing/2014/chart" uri="{C3380CC4-5D6E-409C-BE32-E72D297353CC}">
              <c16:uniqueId val="{00000000-55F7-4481-855F-1085DFE5654E}"/>
            </c:ext>
          </c:extLst>
        </c:ser>
        <c:dLbls>
          <c:showLegendKey val="0"/>
          <c:showVal val="0"/>
          <c:showCatName val="0"/>
          <c:showSerName val="0"/>
          <c:showPercent val="0"/>
          <c:showBubbleSize val="0"/>
        </c:dLbls>
        <c:gapWidth val="219"/>
        <c:overlap val="-27"/>
        <c:axId val="227007296"/>
        <c:axId val="227020192"/>
        <c:extLst>
          <c:ext xmlns:c15="http://schemas.microsoft.com/office/drawing/2012/chart" uri="{02D57815-91ED-43cb-92C2-25804820EDAC}">
            <c15:filteredBarSeries>
              <c15:ser>
                <c:idx val="1"/>
                <c:order val="1"/>
                <c:tx>
                  <c:strRef>
                    <c:extLst>
                      <c:ext uri="{02D57815-91ED-43cb-92C2-25804820EDAC}">
                        <c15:formulaRef>
                          <c15:sqref>'4_Résultats-Lots'!$A$5</c15:sqref>
                        </c15:formulaRef>
                      </c:ext>
                    </c:extLst>
                    <c:strCache>
                      <c:ptCount val="1"/>
                      <c:pt idx="0">
                        <c:v>P2-01/09/20</c:v>
                      </c:pt>
                    </c:strCache>
                  </c:strRef>
                </c:tx>
                <c:spPr>
                  <a:solidFill>
                    <a:schemeClr val="accent5"/>
                  </a:solidFill>
                  <a:ln>
                    <a:noFill/>
                  </a:ln>
                  <a:effectLst/>
                </c:spPr>
                <c:invertIfNegative val="0"/>
                <c:cat>
                  <c:strRef>
                    <c:extLst>
                      <c:ext uri="{02D57815-91ED-43cb-92C2-25804820EDAC}">
                        <c15:formulaRef>
                          <c15:sqref>'4_Résultats-Lots'!$R$3:$T$3</c15:sqref>
                        </c15:formulaRef>
                      </c:ext>
                    </c:extLst>
                    <c:strCache>
                      <c:ptCount val="3"/>
                      <c:pt idx="0">
                        <c:v>Léger</c:v>
                      </c:pt>
                      <c:pt idx="1">
                        <c:v>Bon</c:v>
                      </c:pt>
                      <c:pt idx="2">
                        <c:v>Lourd</c:v>
                      </c:pt>
                    </c:strCache>
                  </c:strRef>
                </c:cat>
                <c:val>
                  <c:numRef>
                    <c:extLst>
                      <c:ext uri="{02D57815-91ED-43cb-92C2-25804820EDAC}">
                        <c15:formulaRef>
                          <c15:sqref>'4_Résultats-Lots'!$R$5:$T$5</c15:sqref>
                        </c15:formulaRef>
                      </c:ext>
                    </c:extLst>
                    <c:numCache>
                      <c:formatCode>0.0%</c:formatCode>
                      <c:ptCount val="3"/>
                      <c:pt idx="0">
                        <c:v>1</c:v>
                      </c:pt>
                      <c:pt idx="1">
                        <c:v>0</c:v>
                      </c:pt>
                      <c:pt idx="2">
                        <c:v>0</c:v>
                      </c:pt>
                    </c:numCache>
                  </c:numRef>
                </c:val>
                <c:extLst>
                  <c:ext xmlns:c16="http://schemas.microsoft.com/office/drawing/2014/chart" uri="{C3380CC4-5D6E-409C-BE32-E72D297353CC}">
                    <c16:uniqueId val="{00000001-55F7-4481-855F-1085DFE5654E}"/>
                  </c:ext>
                </c:extLst>
              </c15:ser>
            </c15:filteredBarSeries>
          </c:ext>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Proportion de poussins dans chaque catégorie de</a:t>
            </a:r>
            <a:r>
              <a:rPr lang="en-US"/>
              <a:t> LONGUEUR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'4_Résultats-Lots'!$A$4</c:f>
              <c:strCache>
                <c:ptCount val="1"/>
                <c:pt idx="0">
                  <c:v>P1-01/09/20</c:v>
                </c:pt>
              </c:strCache>
            </c:strRef>
          </c:tx>
          <c:spPr>
            <a:solidFill>
              <a:schemeClr val="accent6"/>
            </a:solidFill>
            <a:ln>
              <a:noFill/>
            </a:ln>
            <a:effectLst/>
          </c:spPr>
          <c:invertIfNegative val="0"/>
          <c:cat>
            <c:strRef>
              <c:f>'4_Résultats-Lots'!$U$3:$W$3</c:f>
              <c:strCache>
                <c:ptCount val="3"/>
                <c:pt idx="0">
                  <c:v>Critiques</c:v>
                </c:pt>
                <c:pt idx="1">
                  <c:v>Petits</c:v>
                </c:pt>
                <c:pt idx="2">
                  <c:v>Bons</c:v>
                </c:pt>
              </c:strCache>
            </c:strRef>
          </c:cat>
          <c:val>
            <c:numRef>
              <c:f>'4_Résultats-Lots'!$U$4:$W$4</c:f>
              <c:numCache>
                <c:formatCode>0.0%</c:formatCode>
                <c:ptCount val="3"/>
                <c:pt idx="0">
                  <c:v>0</c:v>
                </c:pt>
                <c:pt idx="1">
                  <c:v>0</c:v>
                </c:pt>
                <c:pt idx="2">
                  <c:v>0</c:v>
                </c:pt>
              </c:numCache>
            </c:numRef>
          </c:val>
          <c:extLst>
            <c:ext xmlns:c16="http://schemas.microsoft.com/office/drawing/2014/chart" uri="{C3380CC4-5D6E-409C-BE32-E72D297353CC}">
              <c16:uniqueId val="{00000000-E385-42BD-AB3C-A92F372C70C5}"/>
            </c:ext>
          </c:extLst>
        </c:ser>
        <c:dLbls>
          <c:showLegendKey val="0"/>
          <c:showVal val="0"/>
          <c:showCatName val="0"/>
          <c:showSerName val="0"/>
          <c:showPercent val="0"/>
          <c:showBubbleSize val="0"/>
        </c:dLbls>
        <c:gapWidth val="219"/>
        <c:overlap val="-27"/>
        <c:axId val="227007296"/>
        <c:axId val="227020192"/>
        <c:extLst>
          <c:ext xmlns:c15="http://schemas.microsoft.com/office/drawing/2012/chart" uri="{02D57815-91ED-43cb-92C2-25804820EDAC}">
            <c15:filteredBarSeries>
              <c15:ser>
                <c:idx val="1"/>
                <c:order val="1"/>
                <c:tx>
                  <c:strRef>
                    <c:extLst>
                      <c:ext uri="{02D57815-91ED-43cb-92C2-25804820EDAC}">
                        <c15:formulaRef>
                          <c15:sqref>'4_Résultats-Lots'!$A$5</c15:sqref>
                        </c15:formulaRef>
                      </c:ext>
                    </c:extLst>
                    <c:strCache>
                      <c:ptCount val="1"/>
                      <c:pt idx="0">
                        <c:v>P2-01/09/20</c:v>
                      </c:pt>
                    </c:strCache>
                  </c:strRef>
                </c:tx>
                <c:spPr>
                  <a:solidFill>
                    <a:schemeClr val="accent5"/>
                  </a:solidFill>
                  <a:ln>
                    <a:noFill/>
                  </a:ln>
                  <a:effectLst/>
                </c:spPr>
                <c:invertIfNegative val="0"/>
                <c:cat>
                  <c:strRef>
                    <c:extLst>
                      <c:ext uri="{02D57815-91ED-43cb-92C2-25804820EDAC}">
                        <c15:formulaRef>
                          <c15:sqref>'4_Résultats-Lots'!$U$3:$W$3</c15:sqref>
                        </c15:formulaRef>
                      </c:ext>
                    </c:extLst>
                    <c:strCache>
                      <c:ptCount val="3"/>
                      <c:pt idx="0">
                        <c:v>Critiques</c:v>
                      </c:pt>
                      <c:pt idx="1">
                        <c:v>Petits</c:v>
                      </c:pt>
                      <c:pt idx="2">
                        <c:v>Bons</c:v>
                      </c:pt>
                    </c:strCache>
                  </c:strRef>
                </c:cat>
                <c:val>
                  <c:numRef>
                    <c:extLst>
                      <c:ext uri="{02D57815-91ED-43cb-92C2-25804820EDAC}">
                        <c15:formulaRef>
                          <c15:sqref>'4_Résultats-Lots'!$U$5:$W$5</c15:sqref>
                        </c15:formulaRef>
                      </c:ext>
                    </c:extLst>
                    <c:numCache>
                      <c:formatCode>0.0%</c:formatCode>
                      <c:ptCount val="3"/>
                      <c:pt idx="0">
                        <c:v>0</c:v>
                      </c:pt>
                      <c:pt idx="1">
                        <c:v>0</c:v>
                      </c:pt>
                      <c:pt idx="2">
                        <c:v>0</c:v>
                      </c:pt>
                    </c:numCache>
                  </c:numRef>
                </c:val>
                <c:extLst>
                  <c:ext xmlns:c16="http://schemas.microsoft.com/office/drawing/2014/chart" uri="{C3380CC4-5D6E-409C-BE32-E72D297353CC}">
                    <c16:uniqueId val="{00000001-E385-42BD-AB3C-A92F372C70C5}"/>
                  </c:ext>
                </c:extLst>
              </c15:ser>
            </c15:filteredBarSeries>
          </c:ext>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Catégories QUALITE du poussin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430209605946427"/>
          <c:y val="0.12498603653982142"/>
          <c:w val="0.85697903940535725"/>
          <c:h val="0.71975567593097478"/>
        </c:manualLayout>
      </c:layout>
      <c:barChart>
        <c:barDir val="col"/>
        <c:grouping val="clustered"/>
        <c:varyColors val="0"/>
        <c:ser>
          <c:idx val="0"/>
          <c:order val="0"/>
          <c:tx>
            <c:strRef>
              <c:f>'4_Résultats-Lots'!$A$4</c:f>
              <c:strCache>
                <c:ptCount val="1"/>
                <c:pt idx="0">
                  <c:v>P1-01/09/20</c:v>
                </c:pt>
              </c:strCache>
            </c:strRef>
          </c:tx>
          <c:spPr>
            <a:solidFill>
              <a:schemeClr val="accent6"/>
            </a:solidFill>
            <a:ln>
              <a:noFill/>
            </a:ln>
            <a:effectLst/>
          </c:spPr>
          <c:invertIfNegative val="0"/>
          <c:cat>
            <c:strRef>
              <c:f>'4_Résultats-Lots'!$X$3:$AA$3</c:f>
              <c:strCache>
                <c:ptCount val="4"/>
                <c:pt idx="0">
                  <c:v>Mauvais &lt; 66</c:v>
                </c:pt>
                <c:pt idx="1">
                  <c:v>Moyen 66 - 89</c:v>
                </c:pt>
                <c:pt idx="2">
                  <c:v> Bon 90-98</c:v>
                </c:pt>
                <c:pt idx="3">
                  <c:v>Très bon &gt; 99</c:v>
                </c:pt>
              </c:strCache>
            </c:strRef>
          </c:cat>
          <c:val>
            <c:numRef>
              <c:f>'4_Résultats-Lots'!$X$4:$AA$4</c:f>
              <c:numCache>
                <c:formatCode>0.0%</c:formatCode>
                <c:ptCount val="4"/>
                <c:pt idx="0">
                  <c:v>0</c:v>
                </c:pt>
                <c:pt idx="1">
                  <c:v>0</c:v>
                </c:pt>
                <c:pt idx="2">
                  <c:v>0</c:v>
                </c:pt>
                <c:pt idx="3">
                  <c:v>1</c:v>
                </c:pt>
              </c:numCache>
            </c:numRef>
          </c:val>
          <c:extLst>
            <c:ext xmlns:c16="http://schemas.microsoft.com/office/drawing/2014/chart" uri="{C3380CC4-5D6E-409C-BE32-E72D297353CC}">
              <c16:uniqueId val="{00000000-272C-4A2A-82DC-7D9BDA555CE8}"/>
            </c:ext>
          </c:extLst>
        </c:ser>
        <c:dLbls>
          <c:showLegendKey val="0"/>
          <c:showVal val="0"/>
          <c:showCatName val="0"/>
          <c:showSerName val="0"/>
          <c:showPercent val="0"/>
          <c:showBubbleSize val="0"/>
        </c:dLbls>
        <c:gapWidth val="219"/>
        <c:overlap val="-27"/>
        <c:axId val="227007296"/>
        <c:axId val="227020192"/>
        <c:extLst>
          <c:ext xmlns:c15="http://schemas.microsoft.com/office/drawing/2012/chart" uri="{02D57815-91ED-43cb-92C2-25804820EDAC}">
            <c15:filteredBarSeries>
              <c15:ser>
                <c:idx val="1"/>
                <c:order val="1"/>
                <c:tx>
                  <c:strRef>
                    <c:extLst>
                      <c:ext uri="{02D57815-91ED-43cb-92C2-25804820EDAC}">
                        <c15:formulaRef>
                          <c15:sqref>'4_Résultats-Lots'!$A$5</c15:sqref>
                        </c15:formulaRef>
                      </c:ext>
                    </c:extLst>
                    <c:strCache>
                      <c:ptCount val="1"/>
                      <c:pt idx="0">
                        <c:v>P2-01/09/20</c:v>
                      </c:pt>
                    </c:strCache>
                  </c:strRef>
                </c:tx>
                <c:spPr>
                  <a:solidFill>
                    <a:schemeClr val="accent5"/>
                  </a:solidFill>
                  <a:ln>
                    <a:noFill/>
                  </a:ln>
                  <a:effectLst/>
                </c:spPr>
                <c:invertIfNegative val="0"/>
                <c:cat>
                  <c:strRef>
                    <c:extLst>
                      <c:ext uri="{02D57815-91ED-43cb-92C2-25804820EDAC}">
                        <c15:formulaRef>
                          <c15:sqref>'4_Résultats-Lots'!$X$3:$AA$3</c15:sqref>
                        </c15:formulaRef>
                      </c:ext>
                    </c:extLst>
                    <c:strCache>
                      <c:ptCount val="4"/>
                      <c:pt idx="0">
                        <c:v>Mauvais &lt; 66</c:v>
                      </c:pt>
                      <c:pt idx="1">
                        <c:v>Moyen 66 - 89</c:v>
                      </c:pt>
                      <c:pt idx="2">
                        <c:v> Bon 90-98</c:v>
                      </c:pt>
                      <c:pt idx="3">
                        <c:v>Très bon &gt; 99</c:v>
                      </c:pt>
                    </c:strCache>
                  </c:strRef>
                </c:cat>
                <c:val>
                  <c:numRef>
                    <c:extLst>
                      <c:ext uri="{02D57815-91ED-43cb-92C2-25804820EDAC}">
                        <c15:formulaRef>
                          <c15:sqref>'4_Résultats-Lots'!$X$5:$AA$5</c15:sqref>
                        </c15:formulaRef>
                      </c:ext>
                    </c:extLst>
                    <c:numCache>
                      <c:formatCode>0.0%</c:formatCode>
                      <c:ptCount val="4"/>
                      <c:pt idx="0">
                        <c:v>0</c:v>
                      </c:pt>
                      <c:pt idx="1">
                        <c:v>0</c:v>
                      </c:pt>
                      <c:pt idx="2">
                        <c:v>0</c:v>
                      </c:pt>
                      <c:pt idx="3">
                        <c:v>1</c:v>
                      </c:pt>
                    </c:numCache>
                  </c:numRef>
                </c:val>
                <c:extLst>
                  <c:ext xmlns:c16="http://schemas.microsoft.com/office/drawing/2014/chart" uri="{C3380CC4-5D6E-409C-BE32-E72D297353CC}">
                    <c16:uniqueId val="{00000001-272C-4A2A-82DC-7D9BDA555CE8}"/>
                  </c:ext>
                </c:extLst>
              </c15:ser>
            </c15:filteredBarSeries>
          </c:ext>
        </c:extLst>
      </c:barChart>
      <c:catAx>
        <c:axId val="22700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20192"/>
        <c:crosses val="autoZero"/>
        <c:auto val="1"/>
        <c:lblAlgn val="ctr"/>
        <c:lblOffset val="100"/>
        <c:noMultiLvlLbl val="0"/>
      </c:catAx>
      <c:valAx>
        <c:axId val="227020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7007296"/>
        <c:crosses val="autoZero"/>
        <c:crossBetween val="between"/>
      </c:valAx>
      <c:spPr>
        <a:noFill/>
        <a:ln>
          <a:noFill/>
        </a:ln>
        <a:effectLst/>
      </c:spPr>
    </c:plotArea>
    <c:plotVisOnly val="1"/>
    <c:dispBlanksAs val="gap"/>
    <c:showDLblsOverMax val="0"/>
  </c:chart>
  <c:spPr>
    <a:solidFill>
      <a:schemeClr val="bg1"/>
    </a:solidFill>
    <a:ln w="19050" cap="flat" cmpd="sng" algn="ctr">
      <a:solidFill>
        <a:schemeClr val="bg1">
          <a:lumMod val="50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7</xdr:col>
      <xdr:colOff>400668</xdr:colOff>
      <xdr:row>7</xdr:row>
      <xdr:rowOff>23910</xdr:rowOff>
    </xdr:from>
    <xdr:to>
      <xdr:col>14</xdr:col>
      <xdr:colOff>160100</xdr:colOff>
      <xdr:row>28</xdr:row>
      <xdr:rowOff>32998</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344328</xdr:colOff>
      <xdr:row>30</xdr:row>
      <xdr:rowOff>25784</xdr:rowOff>
    </xdr:from>
    <xdr:to>
      <xdr:col>14</xdr:col>
      <xdr:colOff>80818</xdr:colOff>
      <xdr:row>50</xdr:row>
      <xdr:rowOff>80818</xdr:rowOff>
    </xdr:to>
    <xdr:graphicFrame macro="">
      <xdr:nvGraphicFramePr>
        <xdr:cNvPr id="5" name="Graphique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108661</xdr:colOff>
      <xdr:row>52</xdr:row>
      <xdr:rowOff>36462</xdr:rowOff>
    </xdr:from>
    <xdr:to>
      <xdr:col>19</xdr:col>
      <xdr:colOff>750454</xdr:colOff>
      <xdr:row>72</xdr:row>
      <xdr:rowOff>153487</xdr:rowOff>
    </xdr:to>
    <xdr:graphicFrame macro="">
      <xdr:nvGraphicFramePr>
        <xdr:cNvPr id="7" name="Graphique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151634</xdr:colOff>
      <xdr:row>7</xdr:row>
      <xdr:rowOff>6596</xdr:rowOff>
    </xdr:from>
    <xdr:to>
      <xdr:col>23</xdr:col>
      <xdr:colOff>462643</xdr:colOff>
      <xdr:row>28</xdr:row>
      <xdr:rowOff>11044</xdr:rowOff>
    </xdr:to>
    <xdr:graphicFrame macro="">
      <xdr:nvGraphicFramePr>
        <xdr:cNvPr id="10" name="Graphique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103910</xdr:colOff>
      <xdr:row>30</xdr:row>
      <xdr:rowOff>6789</xdr:rowOff>
    </xdr:from>
    <xdr:to>
      <xdr:col>23</xdr:col>
      <xdr:colOff>517072</xdr:colOff>
      <xdr:row>50</xdr:row>
      <xdr:rowOff>103909</xdr:rowOff>
    </xdr:to>
    <xdr:graphicFrame macro="">
      <xdr:nvGraphicFramePr>
        <xdr:cNvPr id="14" name="Graphique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300182</xdr:colOff>
      <xdr:row>73</xdr:row>
      <xdr:rowOff>23092</xdr:rowOff>
    </xdr:from>
    <xdr:to>
      <xdr:col>23</xdr:col>
      <xdr:colOff>494416</xdr:colOff>
      <xdr:row>98</xdr:row>
      <xdr:rowOff>10187</xdr:rowOff>
    </xdr:to>
    <xdr:graphicFrame macro="">
      <xdr:nvGraphicFramePr>
        <xdr:cNvPr id="16" name="Graphique 15">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49609</xdr:colOff>
      <xdr:row>7</xdr:row>
      <xdr:rowOff>16033</xdr:rowOff>
    </xdr:from>
    <xdr:to>
      <xdr:col>3</xdr:col>
      <xdr:colOff>273680</xdr:colOff>
      <xdr:row>28</xdr:row>
      <xdr:rowOff>9922</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290967</xdr:colOff>
      <xdr:row>7</xdr:row>
      <xdr:rowOff>18671</xdr:rowOff>
    </xdr:from>
    <xdr:to>
      <xdr:col>7</xdr:col>
      <xdr:colOff>360158</xdr:colOff>
      <xdr:row>28</xdr:row>
      <xdr:rowOff>20966</xdr:rowOff>
    </xdr:to>
    <xdr:graphicFrame macro="">
      <xdr:nvGraphicFramePr>
        <xdr:cNvPr id="11" name="Graphique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23</xdr:col>
      <xdr:colOff>508000</xdr:colOff>
      <xdr:row>7</xdr:row>
      <xdr:rowOff>12121</xdr:rowOff>
    </xdr:from>
    <xdr:to>
      <xdr:col>26</xdr:col>
      <xdr:colOff>988390</xdr:colOff>
      <xdr:row>28</xdr:row>
      <xdr:rowOff>11044</xdr:rowOff>
    </xdr:to>
    <xdr:graphicFrame macro="">
      <xdr:nvGraphicFramePr>
        <xdr:cNvPr id="12" name="Graphique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254001</xdr:colOff>
      <xdr:row>30</xdr:row>
      <xdr:rowOff>23091</xdr:rowOff>
    </xdr:from>
    <xdr:to>
      <xdr:col>7</xdr:col>
      <xdr:colOff>323192</xdr:colOff>
      <xdr:row>50</xdr:row>
      <xdr:rowOff>117749</xdr:rowOff>
    </xdr:to>
    <xdr:graphicFrame macro="">
      <xdr:nvGraphicFramePr>
        <xdr:cNvPr id="13" name="Graphique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11545</xdr:colOff>
      <xdr:row>30</xdr:row>
      <xdr:rowOff>34636</xdr:rowOff>
    </xdr:from>
    <xdr:to>
      <xdr:col>3</xdr:col>
      <xdr:colOff>235616</xdr:colOff>
      <xdr:row>50</xdr:row>
      <xdr:rowOff>120888</xdr:rowOff>
    </xdr:to>
    <xdr:graphicFrame macro="">
      <xdr:nvGraphicFramePr>
        <xdr:cNvPr id="17" name="Graphique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535215</xdr:colOff>
      <xdr:row>30</xdr:row>
      <xdr:rowOff>34636</xdr:rowOff>
    </xdr:from>
    <xdr:to>
      <xdr:col>26</xdr:col>
      <xdr:colOff>1013850</xdr:colOff>
      <xdr:row>50</xdr:row>
      <xdr:rowOff>125922</xdr:rowOff>
    </xdr:to>
    <xdr:graphicFrame macro="">
      <xdr:nvGraphicFramePr>
        <xdr:cNvPr id="18" name="Graphique 17">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52</xdr:row>
      <xdr:rowOff>0</xdr:rowOff>
    </xdr:from>
    <xdr:to>
      <xdr:col>6</xdr:col>
      <xdr:colOff>80818</xdr:colOff>
      <xdr:row>72</xdr:row>
      <xdr:rowOff>132434</xdr:rowOff>
    </xdr:to>
    <xdr:graphicFrame macro="">
      <xdr:nvGraphicFramePr>
        <xdr:cNvPr id="19" name="Graphique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52</xdr:row>
      <xdr:rowOff>11545</xdr:rowOff>
    </xdr:from>
    <xdr:to>
      <xdr:col>12</xdr:col>
      <xdr:colOff>138546</xdr:colOff>
      <xdr:row>72</xdr:row>
      <xdr:rowOff>152385</xdr:rowOff>
    </xdr:to>
    <xdr:graphicFrame macro="">
      <xdr:nvGraphicFramePr>
        <xdr:cNvPr id="20" name="Graphique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34637</xdr:colOff>
      <xdr:row>52</xdr:row>
      <xdr:rowOff>1</xdr:rowOff>
    </xdr:from>
    <xdr:to>
      <xdr:col>26</xdr:col>
      <xdr:colOff>992909</xdr:colOff>
      <xdr:row>72</xdr:row>
      <xdr:rowOff>138545</xdr:rowOff>
    </xdr:to>
    <xdr:graphicFrame macro="">
      <xdr:nvGraphicFramePr>
        <xdr:cNvPr id="21" name="Graphique 20">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chezaud" refreshedDate="44162.515635069445" createdVersion="6" refreshedVersion="6" minRefreshableVersion="3" recordCount="200" xr:uid="{00000000-000A-0000-FFFF-FFFF0F000000}">
  <cacheSource type="worksheet">
    <worksheetSource name="Tableau2"/>
  </cacheSource>
  <cacheFields count="16">
    <cacheField name="Poussin" numFmtId="0">
      <sharedItems containsSemiMixedTypes="0" containsString="0" containsNumber="1" containsInteger="1" minValue="1" maxValue="200" count="2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sharedItems>
    </cacheField>
    <cacheField name="N° Bague" numFmtId="0">
      <sharedItems/>
    </cacheField>
    <cacheField name="Lot" numFmtId="0">
      <sharedItems count="8">
        <s v="P1-01/09/20"/>
        <s v="P2-01/09/20"/>
        <s v=""/>
        <s v="A-25/06/19" u="1"/>
        <s v="A-24/08/20" u="1"/>
        <s v="Lot 2" u="1"/>
        <s v="B-25/06/19" u="1"/>
        <s v="Lot 1" u="1"/>
      </sharedItems>
    </cacheField>
    <cacheField name="Poids" numFmtId="164">
      <sharedItems containsMixedTypes="1" containsNumber="1" containsInteger="1" minValue="45" maxValue="49"/>
    </cacheField>
    <cacheField name="Interprétation P" numFmtId="164">
      <sharedItems containsMixedTypes="1" containsNumber="1" containsInteger="1" minValue="1" maxValue="1"/>
    </cacheField>
    <cacheField name="Longueur (cm)" numFmtId="164">
      <sharedItems/>
    </cacheField>
    <cacheField name="Interprétation L" numFmtId="164">
      <sharedItems/>
    </cacheField>
    <cacheField name="Sous-total EGA ( /32)" numFmtId="164">
      <sharedItems containsSemiMixedTypes="0" containsString="0" containsNumber="1" containsInteger="1" minValue="32" maxValue="32"/>
    </cacheField>
    <cacheField name="EGA " numFmtId="164">
      <sharedItems containsSemiMixedTypes="0" containsString="0" containsNumber="1" containsInteger="1" minValue="32" maxValue="32"/>
    </cacheField>
    <cacheField name="Sous-total MID ( /26)" numFmtId="164">
      <sharedItems containsSemiMixedTypes="0" containsString="0" containsNumber="1" containsInteger="1" minValue="26" maxValue="26"/>
    </cacheField>
    <cacheField name="MID " numFmtId="164">
      <sharedItems containsSemiMixedTypes="0" containsString="0" containsNumber="1" containsInteger="1" minValue="26" maxValue="26"/>
    </cacheField>
    <cacheField name="Sous-total FRI ( /52)" numFmtId="164">
      <sharedItems containsSemiMixedTypes="0" containsString="0" containsNumber="1" containsInteger="1" minValue="52" maxValue="52"/>
    </cacheField>
    <cacheField name="FRI" numFmtId="164">
      <sharedItems containsSemiMixedTypes="0" containsString="0" containsNumber="1" containsInteger="1" minValue="52" maxValue="52"/>
    </cacheField>
    <cacheField name="Score total" numFmtId="164">
      <sharedItems containsSemiMixedTypes="0" containsString="0" containsNumber="1" containsInteger="1" minValue="58" maxValue="110" count="41">
        <n v="110"/>
        <n v="96" u="1"/>
        <n v="75" u="1"/>
        <n v="100" u="1"/>
        <n v="59" u="1"/>
        <n v="79" u="1"/>
        <n v="104" u="1"/>
        <n v="61" u="1"/>
        <n v="83" u="1"/>
        <n v="63" u="1"/>
        <n v="87" u="1"/>
        <n v="91" u="1"/>
        <n v="70" u="1"/>
        <n v="95" u="1"/>
        <n v="74" u="1"/>
        <n v="99" u="1"/>
        <n v="78" u="1"/>
        <n v="103" u="1"/>
        <n v="82" u="1"/>
        <n v="107" u="1"/>
        <n v="86" u="1"/>
        <n v="90" u="1"/>
        <n v="94" u="1"/>
        <n v="73" u="1"/>
        <n v="98" u="1"/>
        <n v="58" u="1"/>
        <n v="102" u="1"/>
        <n v="81" u="1"/>
        <n v="106" u="1"/>
        <n v="85" u="1"/>
        <n v="89" u="1"/>
        <n v="93" u="1"/>
        <n v="72" u="1"/>
        <n v="97" u="1"/>
        <n v="76" u="1"/>
        <n v="101" u="1"/>
        <n v="80" u="1"/>
        <n v="88" u="1"/>
        <n v="67" u="1"/>
        <n v="92" u="1"/>
        <n v="71" u="1"/>
      </sharedItems>
      <fieldGroup par="15"/>
    </cacheField>
    <cacheField name=" Total" numFmtId="164">
      <sharedItems containsSemiMixedTypes="0" containsString="0" containsNumber="1" containsInteger="1" minValue="110" maxValue="110"/>
    </cacheField>
    <cacheField name="Score total2" numFmtId="0" databaseField="0">
      <fieldGroup base="13">
        <discretePr count="41">
          <x v="2"/>
          <x v="3"/>
          <x v="1"/>
          <x v="2"/>
          <x v="1"/>
          <x v="1"/>
          <x v="2"/>
          <x v="5"/>
          <x v="1"/>
          <x v="1"/>
          <x v="3"/>
          <x v="3"/>
          <x v="1"/>
          <x v="3"/>
          <x v="1"/>
          <x v="2"/>
          <x v="1"/>
          <x v="2"/>
          <x v="1"/>
          <x v="2"/>
          <x v="3"/>
          <x v="3"/>
          <x v="3"/>
          <x v="4"/>
          <x v="3"/>
          <x v="1"/>
          <x v="2"/>
          <x v="1"/>
          <x v="2"/>
          <x v="0"/>
          <x v="3"/>
          <x v="3"/>
          <x v="1"/>
          <x v="3"/>
          <x v="1"/>
          <x v="2"/>
          <x v="1"/>
          <x v="3"/>
          <x v="1"/>
          <x v="3"/>
          <x v="1"/>
        </discretePr>
        <groupItems count="6">
          <s v="85"/>
          <s v="Groupe1"/>
          <s v="Groupe2"/>
          <s v="Groupe3"/>
          <n v="73"/>
          <n v="6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0">
  <r>
    <x v="0"/>
    <s v=""/>
    <x v="0"/>
    <n v="49"/>
    <n v="1"/>
    <s v=""/>
    <s v=""/>
    <n v="32"/>
    <n v="32"/>
    <n v="26"/>
    <n v="26"/>
    <n v="52"/>
    <n v="52"/>
    <x v="0"/>
    <n v="110"/>
  </r>
  <r>
    <x v="1"/>
    <s v=""/>
    <x v="1"/>
    <n v="45"/>
    <n v="1"/>
    <s v=""/>
    <s v=""/>
    <n v="32"/>
    <n v="32"/>
    <n v="26"/>
    <n v="26"/>
    <n v="52"/>
    <n v="52"/>
    <x v="0"/>
    <n v="110"/>
  </r>
  <r>
    <x v="2"/>
    <s v=""/>
    <x v="2"/>
    <s v=""/>
    <s v=""/>
    <s v=""/>
    <s v=""/>
    <n v="32"/>
    <n v="32"/>
    <n v="26"/>
    <n v="26"/>
    <n v="52"/>
    <n v="52"/>
    <x v="0"/>
    <n v="110"/>
  </r>
  <r>
    <x v="3"/>
    <s v=""/>
    <x v="2"/>
    <s v=""/>
    <s v=""/>
    <s v=""/>
    <s v=""/>
    <n v="32"/>
    <n v="32"/>
    <n v="26"/>
    <n v="26"/>
    <n v="52"/>
    <n v="52"/>
    <x v="0"/>
    <n v="110"/>
  </r>
  <r>
    <x v="4"/>
    <s v=""/>
    <x v="2"/>
    <s v=""/>
    <s v=""/>
    <s v=""/>
    <s v=""/>
    <n v="32"/>
    <n v="32"/>
    <n v="26"/>
    <n v="26"/>
    <n v="52"/>
    <n v="52"/>
    <x v="0"/>
    <n v="110"/>
  </r>
  <r>
    <x v="5"/>
    <s v=""/>
    <x v="2"/>
    <s v=""/>
    <s v=""/>
    <s v=""/>
    <s v=""/>
    <n v="32"/>
    <n v="32"/>
    <n v="26"/>
    <n v="26"/>
    <n v="52"/>
    <n v="52"/>
    <x v="0"/>
    <n v="110"/>
  </r>
  <r>
    <x v="6"/>
    <s v=""/>
    <x v="2"/>
    <s v=""/>
    <s v=""/>
    <s v=""/>
    <s v=""/>
    <n v="32"/>
    <n v="32"/>
    <n v="26"/>
    <n v="26"/>
    <n v="52"/>
    <n v="52"/>
    <x v="0"/>
    <n v="110"/>
  </r>
  <r>
    <x v="7"/>
    <s v=""/>
    <x v="2"/>
    <s v=""/>
    <s v=""/>
    <s v=""/>
    <s v=""/>
    <n v="32"/>
    <n v="32"/>
    <n v="26"/>
    <n v="26"/>
    <n v="52"/>
    <n v="52"/>
    <x v="0"/>
    <n v="110"/>
  </r>
  <r>
    <x v="8"/>
    <s v=""/>
    <x v="2"/>
    <s v=""/>
    <s v=""/>
    <s v=""/>
    <s v=""/>
    <n v="32"/>
    <n v="32"/>
    <n v="26"/>
    <n v="26"/>
    <n v="52"/>
    <n v="52"/>
    <x v="0"/>
    <n v="110"/>
  </r>
  <r>
    <x v="9"/>
    <s v=""/>
    <x v="2"/>
    <s v=""/>
    <s v=""/>
    <s v=""/>
    <s v=""/>
    <n v="32"/>
    <n v="32"/>
    <n v="26"/>
    <n v="26"/>
    <n v="52"/>
    <n v="52"/>
    <x v="0"/>
    <n v="110"/>
  </r>
  <r>
    <x v="10"/>
    <s v=""/>
    <x v="2"/>
    <s v=""/>
    <s v=""/>
    <s v=""/>
    <s v=""/>
    <n v="32"/>
    <n v="32"/>
    <n v="26"/>
    <n v="26"/>
    <n v="52"/>
    <n v="52"/>
    <x v="0"/>
    <n v="110"/>
  </r>
  <r>
    <x v="11"/>
    <s v=""/>
    <x v="2"/>
    <s v=""/>
    <s v=""/>
    <s v=""/>
    <s v=""/>
    <n v="32"/>
    <n v="32"/>
    <n v="26"/>
    <n v="26"/>
    <n v="52"/>
    <n v="52"/>
    <x v="0"/>
    <n v="110"/>
  </r>
  <r>
    <x v="12"/>
    <s v=""/>
    <x v="2"/>
    <s v=""/>
    <s v=""/>
    <s v=""/>
    <s v=""/>
    <n v="32"/>
    <n v="32"/>
    <n v="26"/>
    <n v="26"/>
    <n v="52"/>
    <n v="52"/>
    <x v="0"/>
    <n v="110"/>
  </r>
  <r>
    <x v="13"/>
    <s v=""/>
    <x v="2"/>
    <s v=""/>
    <s v=""/>
    <s v=""/>
    <s v=""/>
    <n v="32"/>
    <n v="32"/>
    <n v="26"/>
    <n v="26"/>
    <n v="52"/>
    <n v="52"/>
    <x v="0"/>
    <n v="110"/>
  </r>
  <r>
    <x v="14"/>
    <s v=""/>
    <x v="2"/>
    <s v=""/>
    <s v=""/>
    <s v=""/>
    <s v=""/>
    <n v="32"/>
    <n v="32"/>
    <n v="26"/>
    <n v="26"/>
    <n v="52"/>
    <n v="52"/>
    <x v="0"/>
    <n v="110"/>
  </r>
  <r>
    <x v="15"/>
    <s v=""/>
    <x v="2"/>
    <s v=""/>
    <s v=""/>
    <s v=""/>
    <s v=""/>
    <n v="32"/>
    <n v="32"/>
    <n v="26"/>
    <n v="26"/>
    <n v="52"/>
    <n v="52"/>
    <x v="0"/>
    <n v="110"/>
  </r>
  <r>
    <x v="16"/>
    <s v=""/>
    <x v="2"/>
    <s v=""/>
    <s v=""/>
    <s v=""/>
    <s v=""/>
    <n v="32"/>
    <n v="32"/>
    <n v="26"/>
    <n v="26"/>
    <n v="52"/>
    <n v="52"/>
    <x v="0"/>
    <n v="110"/>
  </r>
  <r>
    <x v="17"/>
    <s v=""/>
    <x v="2"/>
    <s v=""/>
    <s v=""/>
    <s v=""/>
    <s v=""/>
    <n v="32"/>
    <n v="32"/>
    <n v="26"/>
    <n v="26"/>
    <n v="52"/>
    <n v="52"/>
    <x v="0"/>
    <n v="110"/>
  </r>
  <r>
    <x v="18"/>
    <s v=""/>
    <x v="2"/>
    <s v=""/>
    <s v=""/>
    <s v=""/>
    <s v=""/>
    <n v="32"/>
    <n v="32"/>
    <n v="26"/>
    <n v="26"/>
    <n v="52"/>
    <n v="52"/>
    <x v="0"/>
    <n v="110"/>
  </r>
  <r>
    <x v="19"/>
    <s v=""/>
    <x v="2"/>
    <s v=""/>
    <s v=""/>
    <s v=""/>
    <s v=""/>
    <n v="32"/>
    <n v="32"/>
    <n v="26"/>
    <n v="26"/>
    <n v="52"/>
    <n v="52"/>
    <x v="0"/>
    <n v="110"/>
  </r>
  <r>
    <x v="20"/>
    <s v=""/>
    <x v="2"/>
    <s v=""/>
    <s v=""/>
    <s v=""/>
    <s v=""/>
    <n v="32"/>
    <n v="32"/>
    <n v="26"/>
    <n v="26"/>
    <n v="52"/>
    <n v="52"/>
    <x v="0"/>
    <n v="110"/>
  </r>
  <r>
    <x v="21"/>
    <s v=""/>
    <x v="2"/>
    <s v=""/>
    <s v=""/>
    <s v=""/>
    <s v=""/>
    <n v="32"/>
    <n v="32"/>
    <n v="26"/>
    <n v="26"/>
    <n v="52"/>
    <n v="52"/>
    <x v="0"/>
    <n v="110"/>
  </r>
  <r>
    <x v="22"/>
    <s v=""/>
    <x v="2"/>
    <s v=""/>
    <s v=""/>
    <s v=""/>
    <s v=""/>
    <n v="32"/>
    <n v="32"/>
    <n v="26"/>
    <n v="26"/>
    <n v="52"/>
    <n v="52"/>
    <x v="0"/>
    <n v="110"/>
  </r>
  <r>
    <x v="23"/>
    <s v=""/>
    <x v="2"/>
    <s v=""/>
    <s v=""/>
    <s v=""/>
    <s v=""/>
    <n v="32"/>
    <n v="32"/>
    <n v="26"/>
    <n v="26"/>
    <n v="52"/>
    <n v="52"/>
    <x v="0"/>
    <n v="110"/>
  </r>
  <r>
    <x v="24"/>
    <s v=""/>
    <x v="2"/>
    <s v=""/>
    <s v=""/>
    <s v=""/>
    <s v=""/>
    <n v="32"/>
    <n v="32"/>
    <n v="26"/>
    <n v="26"/>
    <n v="52"/>
    <n v="52"/>
    <x v="0"/>
    <n v="110"/>
  </r>
  <r>
    <x v="25"/>
    <s v=""/>
    <x v="2"/>
    <s v=""/>
    <s v=""/>
    <s v=""/>
    <s v=""/>
    <n v="32"/>
    <n v="32"/>
    <n v="26"/>
    <n v="26"/>
    <n v="52"/>
    <n v="52"/>
    <x v="0"/>
    <n v="110"/>
  </r>
  <r>
    <x v="26"/>
    <s v=""/>
    <x v="2"/>
    <s v=""/>
    <s v=""/>
    <s v=""/>
    <s v=""/>
    <n v="32"/>
    <n v="32"/>
    <n v="26"/>
    <n v="26"/>
    <n v="52"/>
    <n v="52"/>
    <x v="0"/>
    <n v="110"/>
  </r>
  <r>
    <x v="27"/>
    <s v=""/>
    <x v="2"/>
    <s v=""/>
    <s v=""/>
    <s v=""/>
    <s v=""/>
    <n v="32"/>
    <n v="32"/>
    <n v="26"/>
    <n v="26"/>
    <n v="52"/>
    <n v="52"/>
    <x v="0"/>
    <n v="110"/>
  </r>
  <r>
    <x v="28"/>
    <s v=""/>
    <x v="2"/>
    <s v=""/>
    <s v=""/>
    <s v=""/>
    <s v=""/>
    <n v="32"/>
    <n v="32"/>
    <n v="26"/>
    <n v="26"/>
    <n v="52"/>
    <n v="52"/>
    <x v="0"/>
    <n v="110"/>
  </r>
  <r>
    <x v="29"/>
    <s v=""/>
    <x v="2"/>
    <s v=""/>
    <s v=""/>
    <s v=""/>
    <s v=""/>
    <n v="32"/>
    <n v="32"/>
    <n v="26"/>
    <n v="26"/>
    <n v="52"/>
    <n v="52"/>
    <x v="0"/>
    <n v="110"/>
  </r>
  <r>
    <x v="30"/>
    <s v=""/>
    <x v="2"/>
    <s v=""/>
    <s v=""/>
    <s v=""/>
    <s v=""/>
    <n v="32"/>
    <n v="32"/>
    <n v="26"/>
    <n v="26"/>
    <n v="52"/>
    <n v="52"/>
    <x v="0"/>
    <n v="110"/>
  </r>
  <r>
    <x v="31"/>
    <s v=""/>
    <x v="2"/>
    <s v=""/>
    <s v=""/>
    <s v=""/>
    <s v=""/>
    <n v="32"/>
    <n v="32"/>
    <n v="26"/>
    <n v="26"/>
    <n v="52"/>
    <n v="52"/>
    <x v="0"/>
    <n v="110"/>
  </r>
  <r>
    <x v="32"/>
    <s v=""/>
    <x v="2"/>
    <s v=""/>
    <s v=""/>
    <s v=""/>
    <s v=""/>
    <n v="32"/>
    <n v="32"/>
    <n v="26"/>
    <n v="26"/>
    <n v="52"/>
    <n v="52"/>
    <x v="0"/>
    <n v="110"/>
  </r>
  <r>
    <x v="33"/>
    <s v=""/>
    <x v="2"/>
    <s v=""/>
    <s v=""/>
    <s v=""/>
    <s v=""/>
    <n v="32"/>
    <n v="32"/>
    <n v="26"/>
    <n v="26"/>
    <n v="52"/>
    <n v="52"/>
    <x v="0"/>
    <n v="110"/>
  </r>
  <r>
    <x v="34"/>
    <s v=""/>
    <x v="2"/>
    <s v=""/>
    <s v=""/>
    <s v=""/>
    <s v=""/>
    <n v="32"/>
    <n v="32"/>
    <n v="26"/>
    <n v="26"/>
    <n v="52"/>
    <n v="52"/>
    <x v="0"/>
    <n v="110"/>
  </r>
  <r>
    <x v="35"/>
    <s v=""/>
    <x v="2"/>
    <s v=""/>
    <s v=""/>
    <s v=""/>
    <s v=""/>
    <n v="32"/>
    <n v="32"/>
    <n v="26"/>
    <n v="26"/>
    <n v="52"/>
    <n v="52"/>
    <x v="0"/>
    <n v="110"/>
  </r>
  <r>
    <x v="36"/>
    <s v=""/>
    <x v="2"/>
    <s v=""/>
    <s v=""/>
    <s v=""/>
    <s v=""/>
    <n v="32"/>
    <n v="32"/>
    <n v="26"/>
    <n v="26"/>
    <n v="52"/>
    <n v="52"/>
    <x v="0"/>
    <n v="110"/>
  </r>
  <r>
    <x v="37"/>
    <s v=""/>
    <x v="2"/>
    <s v=""/>
    <s v=""/>
    <s v=""/>
    <s v=""/>
    <n v="32"/>
    <n v="32"/>
    <n v="26"/>
    <n v="26"/>
    <n v="52"/>
    <n v="52"/>
    <x v="0"/>
    <n v="110"/>
  </r>
  <r>
    <x v="38"/>
    <s v=""/>
    <x v="2"/>
    <s v=""/>
    <s v=""/>
    <s v=""/>
    <s v=""/>
    <n v="32"/>
    <n v="32"/>
    <n v="26"/>
    <n v="26"/>
    <n v="52"/>
    <n v="52"/>
    <x v="0"/>
    <n v="110"/>
  </r>
  <r>
    <x v="39"/>
    <s v=""/>
    <x v="2"/>
    <s v=""/>
    <s v=""/>
    <s v=""/>
    <s v=""/>
    <n v="32"/>
    <n v="32"/>
    <n v="26"/>
    <n v="26"/>
    <n v="52"/>
    <n v="52"/>
    <x v="0"/>
    <n v="110"/>
  </r>
  <r>
    <x v="40"/>
    <s v=""/>
    <x v="2"/>
    <s v=""/>
    <s v=""/>
    <s v=""/>
    <s v=""/>
    <n v="32"/>
    <n v="32"/>
    <n v="26"/>
    <n v="26"/>
    <n v="52"/>
    <n v="52"/>
    <x v="0"/>
    <n v="110"/>
  </r>
  <r>
    <x v="41"/>
    <s v=""/>
    <x v="2"/>
    <s v=""/>
    <s v=""/>
    <s v=""/>
    <s v=""/>
    <n v="32"/>
    <n v="32"/>
    <n v="26"/>
    <n v="26"/>
    <n v="52"/>
    <n v="52"/>
    <x v="0"/>
    <n v="110"/>
  </r>
  <r>
    <x v="42"/>
    <s v=""/>
    <x v="2"/>
    <s v=""/>
    <s v=""/>
    <s v=""/>
    <s v=""/>
    <n v="32"/>
    <n v="32"/>
    <n v="26"/>
    <n v="26"/>
    <n v="52"/>
    <n v="52"/>
    <x v="0"/>
    <n v="110"/>
  </r>
  <r>
    <x v="43"/>
    <s v=""/>
    <x v="2"/>
    <s v=""/>
    <s v=""/>
    <s v=""/>
    <s v=""/>
    <n v="32"/>
    <n v="32"/>
    <n v="26"/>
    <n v="26"/>
    <n v="52"/>
    <n v="52"/>
    <x v="0"/>
    <n v="110"/>
  </r>
  <r>
    <x v="44"/>
    <s v=""/>
    <x v="2"/>
    <s v=""/>
    <s v=""/>
    <s v=""/>
    <s v=""/>
    <n v="32"/>
    <n v="32"/>
    <n v="26"/>
    <n v="26"/>
    <n v="52"/>
    <n v="52"/>
    <x v="0"/>
    <n v="110"/>
  </r>
  <r>
    <x v="45"/>
    <s v=""/>
    <x v="2"/>
    <s v=""/>
    <s v=""/>
    <s v=""/>
    <s v=""/>
    <n v="32"/>
    <n v="32"/>
    <n v="26"/>
    <n v="26"/>
    <n v="52"/>
    <n v="52"/>
    <x v="0"/>
    <n v="110"/>
  </r>
  <r>
    <x v="46"/>
    <s v=""/>
    <x v="2"/>
    <s v=""/>
    <s v=""/>
    <s v=""/>
    <s v=""/>
    <n v="32"/>
    <n v="32"/>
    <n v="26"/>
    <n v="26"/>
    <n v="52"/>
    <n v="52"/>
    <x v="0"/>
    <n v="110"/>
  </r>
  <r>
    <x v="47"/>
    <s v=""/>
    <x v="2"/>
    <s v=""/>
    <s v=""/>
    <s v=""/>
    <s v=""/>
    <n v="32"/>
    <n v="32"/>
    <n v="26"/>
    <n v="26"/>
    <n v="52"/>
    <n v="52"/>
    <x v="0"/>
    <n v="110"/>
  </r>
  <r>
    <x v="48"/>
    <s v=""/>
    <x v="2"/>
    <s v=""/>
    <s v=""/>
    <s v=""/>
    <s v=""/>
    <n v="32"/>
    <n v="32"/>
    <n v="26"/>
    <n v="26"/>
    <n v="52"/>
    <n v="52"/>
    <x v="0"/>
    <n v="110"/>
  </r>
  <r>
    <x v="49"/>
    <s v=""/>
    <x v="2"/>
    <s v=""/>
    <s v=""/>
    <s v=""/>
    <s v=""/>
    <n v="32"/>
    <n v="32"/>
    <n v="26"/>
    <n v="26"/>
    <n v="52"/>
    <n v="52"/>
    <x v="0"/>
    <n v="110"/>
  </r>
  <r>
    <x v="50"/>
    <s v=""/>
    <x v="2"/>
    <s v=""/>
    <s v=""/>
    <s v=""/>
    <s v=""/>
    <n v="32"/>
    <n v="32"/>
    <n v="26"/>
    <n v="26"/>
    <n v="52"/>
    <n v="52"/>
    <x v="0"/>
    <n v="110"/>
  </r>
  <r>
    <x v="51"/>
    <s v=""/>
    <x v="2"/>
    <s v=""/>
    <s v=""/>
    <s v=""/>
    <s v=""/>
    <n v="32"/>
    <n v="32"/>
    <n v="26"/>
    <n v="26"/>
    <n v="52"/>
    <n v="52"/>
    <x v="0"/>
    <n v="110"/>
  </r>
  <r>
    <x v="52"/>
    <s v=""/>
    <x v="2"/>
    <s v=""/>
    <s v=""/>
    <s v=""/>
    <s v=""/>
    <n v="32"/>
    <n v="32"/>
    <n v="26"/>
    <n v="26"/>
    <n v="52"/>
    <n v="52"/>
    <x v="0"/>
    <n v="110"/>
  </r>
  <r>
    <x v="53"/>
    <s v=""/>
    <x v="2"/>
    <s v=""/>
    <s v=""/>
    <s v=""/>
    <s v=""/>
    <n v="32"/>
    <n v="32"/>
    <n v="26"/>
    <n v="26"/>
    <n v="52"/>
    <n v="52"/>
    <x v="0"/>
    <n v="110"/>
  </r>
  <r>
    <x v="54"/>
    <s v=""/>
    <x v="2"/>
    <s v=""/>
    <s v=""/>
    <s v=""/>
    <s v=""/>
    <n v="32"/>
    <n v="32"/>
    <n v="26"/>
    <n v="26"/>
    <n v="52"/>
    <n v="52"/>
    <x v="0"/>
    <n v="110"/>
  </r>
  <r>
    <x v="55"/>
    <s v=""/>
    <x v="2"/>
    <s v=""/>
    <s v=""/>
    <s v=""/>
    <s v=""/>
    <n v="32"/>
    <n v="32"/>
    <n v="26"/>
    <n v="26"/>
    <n v="52"/>
    <n v="52"/>
    <x v="0"/>
    <n v="110"/>
  </r>
  <r>
    <x v="56"/>
    <s v=""/>
    <x v="2"/>
    <s v=""/>
    <s v=""/>
    <s v=""/>
    <s v=""/>
    <n v="32"/>
    <n v="32"/>
    <n v="26"/>
    <n v="26"/>
    <n v="52"/>
    <n v="52"/>
    <x v="0"/>
    <n v="110"/>
  </r>
  <r>
    <x v="57"/>
    <s v=""/>
    <x v="2"/>
    <s v=""/>
    <s v=""/>
    <s v=""/>
    <s v=""/>
    <n v="32"/>
    <n v="32"/>
    <n v="26"/>
    <n v="26"/>
    <n v="52"/>
    <n v="52"/>
    <x v="0"/>
    <n v="110"/>
  </r>
  <r>
    <x v="58"/>
    <s v=""/>
    <x v="2"/>
    <s v=""/>
    <s v=""/>
    <s v=""/>
    <s v=""/>
    <n v="32"/>
    <n v="32"/>
    <n v="26"/>
    <n v="26"/>
    <n v="52"/>
    <n v="52"/>
    <x v="0"/>
    <n v="110"/>
  </r>
  <r>
    <x v="59"/>
    <s v=""/>
    <x v="2"/>
    <s v=""/>
    <s v=""/>
    <s v=""/>
    <s v=""/>
    <n v="32"/>
    <n v="32"/>
    <n v="26"/>
    <n v="26"/>
    <n v="52"/>
    <n v="52"/>
    <x v="0"/>
    <n v="110"/>
  </r>
  <r>
    <x v="60"/>
    <s v=""/>
    <x v="2"/>
    <s v=""/>
    <s v=""/>
    <s v=""/>
    <s v=""/>
    <n v="32"/>
    <n v="32"/>
    <n v="26"/>
    <n v="26"/>
    <n v="52"/>
    <n v="52"/>
    <x v="0"/>
    <n v="110"/>
  </r>
  <r>
    <x v="61"/>
    <s v=""/>
    <x v="2"/>
    <s v=""/>
    <s v=""/>
    <s v=""/>
    <s v=""/>
    <n v="32"/>
    <n v="32"/>
    <n v="26"/>
    <n v="26"/>
    <n v="52"/>
    <n v="52"/>
    <x v="0"/>
    <n v="110"/>
  </r>
  <r>
    <x v="62"/>
    <s v=""/>
    <x v="2"/>
    <s v=""/>
    <s v=""/>
    <s v=""/>
    <s v=""/>
    <n v="32"/>
    <n v="32"/>
    <n v="26"/>
    <n v="26"/>
    <n v="52"/>
    <n v="52"/>
    <x v="0"/>
    <n v="110"/>
  </r>
  <r>
    <x v="63"/>
    <s v=""/>
    <x v="2"/>
    <s v=""/>
    <s v=""/>
    <s v=""/>
    <s v=""/>
    <n v="32"/>
    <n v="32"/>
    <n v="26"/>
    <n v="26"/>
    <n v="52"/>
    <n v="52"/>
    <x v="0"/>
    <n v="110"/>
  </r>
  <r>
    <x v="64"/>
    <s v=""/>
    <x v="2"/>
    <s v=""/>
    <s v=""/>
    <s v=""/>
    <s v=""/>
    <n v="32"/>
    <n v="32"/>
    <n v="26"/>
    <n v="26"/>
    <n v="52"/>
    <n v="52"/>
    <x v="0"/>
    <n v="110"/>
  </r>
  <r>
    <x v="65"/>
    <s v=""/>
    <x v="2"/>
    <s v=""/>
    <s v=""/>
    <s v=""/>
    <s v=""/>
    <n v="32"/>
    <n v="32"/>
    <n v="26"/>
    <n v="26"/>
    <n v="52"/>
    <n v="52"/>
    <x v="0"/>
    <n v="110"/>
  </r>
  <r>
    <x v="66"/>
    <s v=""/>
    <x v="2"/>
    <s v=""/>
    <s v=""/>
    <s v=""/>
    <s v=""/>
    <n v="32"/>
    <n v="32"/>
    <n v="26"/>
    <n v="26"/>
    <n v="52"/>
    <n v="52"/>
    <x v="0"/>
    <n v="110"/>
  </r>
  <r>
    <x v="67"/>
    <s v=""/>
    <x v="2"/>
    <s v=""/>
    <s v=""/>
    <s v=""/>
    <s v=""/>
    <n v="32"/>
    <n v="32"/>
    <n v="26"/>
    <n v="26"/>
    <n v="52"/>
    <n v="52"/>
    <x v="0"/>
    <n v="110"/>
  </r>
  <r>
    <x v="68"/>
    <s v=""/>
    <x v="2"/>
    <s v=""/>
    <s v=""/>
    <s v=""/>
    <s v=""/>
    <n v="32"/>
    <n v="32"/>
    <n v="26"/>
    <n v="26"/>
    <n v="52"/>
    <n v="52"/>
    <x v="0"/>
    <n v="110"/>
  </r>
  <r>
    <x v="69"/>
    <s v=""/>
    <x v="2"/>
    <s v=""/>
    <s v=""/>
    <s v=""/>
    <s v=""/>
    <n v="32"/>
    <n v="32"/>
    <n v="26"/>
    <n v="26"/>
    <n v="52"/>
    <n v="52"/>
    <x v="0"/>
    <n v="110"/>
  </r>
  <r>
    <x v="70"/>
    <s v=""/>
    <x v="2"/>
    <s v=""/>
    <s v=""/>
    <s v=""/>
    <s v=""/>
    <n v="32"/>
    <n v="32"/>
    <n v="26"/>
    <n v="26"/>
    <n v="52"/>
    <n v="52"/>
    <x v="0"/>
    <n v="110"/>
  </r>
  <r>
    <x v="71"/>
    <s v=""/>
    <x v="2"/>
    <s v=""/>
    <s v=""/>
    <s v=""/>
    <s v=""/>
    <n v="32"/>
    <n v="32"/>
    <n v="26"/>
    <n v="26"/>
    <n v="52"/>
    <n v="52"/>
    <x v="0"/>
    <n v="110"/>
  </r>
  <r>
    <x v="72"/>
    <s v=""/>
    <x v="2"/>
    <s v=""/>
    <s v=""/>
    <s v=""/>
    <s v=""/>
    <n v="32"/>
    <n v="32"/>
    <n v="26"/>
    <n v="26"/>
    <n v="52"/>
    <n v="52"/>
    <x v="0"/>
    <n v="110"/>
  </r>
  <r>
    <x v="73"/>
    <s v=""/>
    <x v="2"/>
    <s v=""/>
    <s v=""/>
    <s v=""/>
    <s v=""/>
    <n v="32"/>
    <n v="32"/>
    <n v="26"/>
    <n v="26"/>
    <n v="52"/>
    <n v="52"/>
    <x v="0"/>
    <n v="110"/>
  </r>
  <r>
    <x v="74"/>
    <s v=""/>
    <x v="2"/>
    <s v=""/>
    <s v=""/>
    <s v=""/>
    <s v=""/>
    <n v="32"/>
    <n v="32"/>
    <n v="26"/>
    <n v="26"/>
    <n v="52"/>
    <n v="52"/>
    <x v="0"/>
    <n v="110"/>
  </r>
  <r>
    <x v="75"/>
    <s v=""/>
    <x v="2"/>
    <s v=""/>
    <s v=""/>
    <s v=""/>
    <s v=""/>
    <n v="32"/>
    <n v="32"/>
    <n v="26"/>
    <n v="26"/>
    <n v="52"/>
    <n v="52"/>
    <x v="0"/>
    <n v="110"/>
  </r>
  <r>
    <x v="76"/>
    <s v=""/>
    <x v="2"/>
    <s v=""/>
    <s v=""/>
    <s v=""/>
    <s v=""/>
    <n v="32"/>
    <n v="32"/>
    <n v="26"/>
    <n v="26"/>
    <n v="52"/>
    <n v="52"/>
    <x v="0"/>
    <n v="110"/>
  </r>
  <r>
    <x v="77"/>
    <s v=""/>
    <x v="2"/>
    <s v=""/>
    <s v=""/>
    <s v=""/>
    <s v=""/>
    <n v="32"/>
    <n v="32"/>
    <n v="26"/>
    <n v="26"/>
    <n v="52"/>
    <n v="52"/>
    <x v="0"/>
    <n v="110"/>
  </r>
  <r>
    <x v="78"/>
    <s v=""/>
    <x v="2"/>
    <s v=""/>
    <s v=""/>
    <s v=""/>
    <s v=""/>
    <n v="32"/>
    <n v="32"/>
    <n v="26"/>
    <n v="26"/>
    <n v="52"/>
    <n v="52"/>
    <x v="0"/>
    <n v="110"/>
  </r>
  <r>
    <x v="79"/>
    <s v=""/>
    <x v="2"/>
    <s v=""/>
    <s v=""/>
    <s v=""/>
    <s v=""/>
    <n v="32"/>
    <n v="32"/>
    <n v="26"/>
    <n v="26"/>
    <n v="52"/>
    <n v="52"/>
    <x v="0"/>
    <n v="110"/>
  </r>
  <r>
    <x v="80"/>
    <s v=""/>
    <x v="2"/>
    <s v=""/>
    <s v=""/>
    <s v=""/>
    <s v=""/>
    <n v="32"/>
    <n v="32"/>
    <n v="26"/>
    <n v="26"/>
    <n v="52"/>
    <n v="52"/>
    <x v="0"/>
    <n v="110"/>
  </r>
  <r>
    <x v="81"/>
    <s v=""/>
    <x v="2"/>
    <s v=""/>
    <s v=""/>
    <s v=""/>
    <s v=""/>
    <n v="32"/>
    <n v="32"/>
    <n v="26"/>
    <n v="26"/>
    <n v="52"/>
    <n v="52"/>
    <x v="0"/>
    <n v="110"/>
  </r>
  <r>
    <x v="82"/>
    <s v=""/>
    <x v="2"/>
    <s v=""/>
    <s v=""/>
    <s v=""/>
    <s v=""/>
    <n v="32"/>
    <n v="32"/>
    <n v="26"/>
    <n v="26"/>
    <n v="52"/>
    <n v="52"/>
    <x v="0"/>
    <n v="110"/>
  </r>
  <r>
    <x v="83"/>
    <s v=""/>
    <x v="2"/>
    <s v=""/>
    <s v=""/>
    <s v=""/>
    <s v=""/>
    <n v="32"/>
    <n v="32"/>
    <n v="26"/>
    <n v="26"/>
    <n v="52"/>
    <n v="52"/>
    <x v="0"/>
    <n v="110"/>
  </r>
  <r>
    <x v="84"/>
    <s v=""/>
    <x v="2"/>
    <s v=""/>
    <s v=""/>
    <s v=""/>
    <s v=""/>
    <n v="32"/>
    <n v="32"/>
    <n v="26"/>
    <n v="26"/>
    <n v="52"/>
    <n v="52"/>
    <x v="0"/>
    <n v="110"/>
  </r>
  <r>
    <x v="85"/>
    <s v=""/>
    <x v="2"/>
    <s v=""/>
    <s v=""/>
    <s v=""/>
    <s v=""/>
    <n v="32"/>
    <n v="32"/>
    <n v="26"/>
    <n v="26"/>
    <n v="52"/>
    <n v="52"/>
    <x v="0"/>
    <n v="110"/>
  </r>
  <r>
    <x v="86"/>
    <s v=""/>
    <x v="2"/>
    <s v=""/>
    <s v=""/>
    <s v=""/>
    <s v=""/>
    <n v="32"/>
    <n v="32"/>
    <n v="26"/>
    <n v="26"/>
    <n v="52"/>
    <n v="52"/>
    <x v="0"/>
    <n v="110"/>
  </r>
  <r>
    <x v="87"/>
    <s v=""/>
    <x v="2"/>
    <s v=""/>
    <s v=""/>
    <s v=""/>
    <s v=""/>
    <n v="32"/>
    <n v="32"/>
    <n v="26"/>
    <n v="26"/>
    <n v="52"/>
    <n v="52"/>
    <x v="0"/>
    <n v="110"/>
  </r>
  <r>
    <x v="88"/>
    <s v=""/>
    <x v="2"/>
    <s v=""/>
    <s v=""/>
    <s v=""/>
    <s v=""/>
    <n v="32"/>
    <n v="32"/>
    <n v="26"/>
    <n v="26"/>
    <n v="52"/>
    <n v="52"/>
    <x v="0"/>
    <n v="110"/>
  </r>
  <r>
    <x v="89"/>
    <s v=""/>
    <x v="2"/>
    <s v=""/>
    <s v=""/>
    <s v=""/>
    <s v=""/>
    <n v="32"/>
    <n v="32"/>
    <n v="26"/>
    <n v="26"/>
    <n v="52"/>
    <n v="52"/>
    <x v="0"/>
    <n v="110"/>
  </r>
  <r>
    <x v="90"/>
    <s v=""/>
    <x v="2"/>
    <s v=""/>
    <s v=""/>
    <s v=""/>
    <s v=""/>
    <n v="32"/>
    <n v="32"/>
    <n v="26"/>
    <n v="26"/>
    <n v="52"/>
    <n v="52"/>
    <x v="0"/>
    <n v="110"/>
  </r>
  <r>
    <x v="91"/>
    <s v=""/>
    <x v="2"/>
    <s v=""/>
    <s v=""/>
    <s v=""/>
    <s v=""/>
    <n v="32"/>
    <n v="32"/>
    <n v="26"/>
    <n v="26"/>
    <n v="52"/>
    <n v="52"/>
    <x v="0"/>
    <n v="110"/>
  </r>
  <r>
    <x v="92"/>
    <s v=""/>
    <x v="2"/>
    <s v=""/>
    <s v=""/>
    <s v=""/>
    <s v=""/>
    <n v="32"/>
    <n v="32"/>
    <n v="26"/>
    <n v="26"/>
    <n v="52"/>
    <n v="52"/>
    <x v="0"/>
    <n v="110"/>
  </r>
  <r>
    <x v="93"/>
    <s v=""/>
    <x v="2"/>
    <s v=""/>
    <s v=""/>
    <s v=""/>
    <s v=""/>
    <n v="32"/>
    <n v="32"/>
    <n v="26"/>
    <n v="26"/>
    <n v="52"/>
    <n v="52"/>
    <x v="0"/>
    <n v="110"/>
  </r>
  <r>
    <x v="94"/>
    <s v=""/>
    <x v="2"/>
    <s v=""/>
    <s v=""/>
    <s v=""/>
    <s v=""/>
    <n v="32"/>
    <n v="32"/>
    <n v="26"/>
    <n v="26"/>
    <n v="52"/>
    <n v="52"/>
    <x v="0"/>
    <n v="110"/>
  </r>
  <r>
    <x v="95"/>
    <s v=""/>
    <x v="2"/>
    <s v=""/>
    <s v=""/>
    <s v=""/>
    <s v=""/>
    <n v="32"/>
    <n v="32"/>
    <n v="26"/>
    <n v="26"/>
    <n v="52"/>
    <n v="52"/>
    <x v="0"/>
    <n v="110"/>
  </r>
  <r>
    <x v="96"/>
    <s v=""/>
    <x v="2"/>
    <s v=""/>
    <s v=""/>
    <s v=""/>
    <s v=""/>
    <n v="32"/>
    <n v="32"/>
    <n v="26"/>
    <n v="26"/>
    <n v="52"/>
    <n v="52"/>
    <x v="0"/>
    <n v="110"/>
  </r>
  <r>
    <x v="97"/>
    <s v=""/>
    <x v="2"/>
    <s v=""/>
    <s v=""/>
    <s v=""/>
    <s v=""/>
    <n v="32"/>
    <n v="32"/>
    <n v="26"/>
    <n v="26"/>
    <n v="52"/>
    <n v="52"/>
    <x v="0"/>
    <n v="110"/>
  </r>
  <r>
    <x v="98"/>
    <s v=""/>
    <x v="2"/>
    <s v=""/>
    <s v=""/>
    <s v=""/>
    <s v=""/>
    <n v="32"/>
    <n v="32"/>
    <n v="26"/>
    <n v="26"/>
    <n v="52"/>
    <n v="52"/>
    <x v="0"/>
    <n v="110"/>
  </r>
  <r>
    <x v="99"/>
    <s v=""/>
    <x v="2"/>
    <s v=""/>
    <s v=""/>
    <s v=""/>
    <s v=""/>
    <n v="32"/>
    <n v="32"/>
    <n v="26"/>
    <n v="26"/>
    <n v="52"/>
    <n v="52"/>
    <x v="0"/>
    <n v="110"/>
  </r>
  <r>
    <x v="100"/>
    <s v=""/>
    <x v="2"/>
    <s v=""/>
    <s v=""/>
    <s v=""/>
    <s v=""/>
    <n v="32"/>
    <n v="32"/>
    <n v="26"/>
    <n v="26"/>
    <n v="52"/>
    <n v="52"/>
    <x v="0"/>
    <n v="110"/>
  </r>
  <r>
    <x v="101"/>
    <s v=""/>
    <x v="2"/>
    <s v=""/>
    <s v=""/>
    <s v=""/>
    <s v=""/>
    <n v="32"/>
    <n v="32"/>
    <n v="26"/>
    <n v="26"/>
    <n v="52"/>
    <n v="52"/>
    <x v="0"/>
    <n v="110"/>
  </r>
  <r>
    <x v="102"/>
    <s v=""/>
    <x v="2"/>
    <s v=""/>
    <s v=""/>
    <s v=""/>
    <s v=""/>
    <n v="32"/>
    <n v="32"/>
    <n v="26"/>
    <n v="26"/>
    <n v="52"/>
    <n v="52"/>
    <x v="0"/>
    <n v="110"/>
  </r>
  <r>
    <x v="103"/>
    <s v=""/>
    <x v="2"/>
    <s v=""/>
    <s v=""/>
    <s v=""/>
    <s v=""/>
    <n v="32"/>
    <n v="32"/>
    <n v="26"/>
    <n v="26"/>
    <n v="52"/>
    <n v="52"/>
    <x v="0"/>
    <n v="110"/>
  </r>
  <r>
    <x v="104"/>
    <s v=""/>
    <x v="2"/>
    <s v=""/>
    <s v=""/>
    <s v=""/>
    <s v=""/>
    <n v="32"/>
    <n v="32"/>
    <n v="26"/>
    <n v="26"/>
    <n v="52"/>
    <n v="52"/>
    <x v="0"/>
    <n v="110"/>
  </r>
  <r>
    <x v="105"/>
    <s v=""/>
    <x v="2"/>
    <s v=""/>
    <s v=""/>
    <s v=""/>
    <s v=""/>
    <n v="32"/>
    <n v="32"/>
    <n v="26"/>
    <n v="26"/>
    <n v="52"/>
    <n v="52"/>
    <x v="0"/>
    <n v="110"/>
  </r>
  <r>
    <x v="106"/>
    <s v=""/>
    <x v="2"/>
    <s v=""/>
    <s v=""/>
    <s v=""/>
    <s v=""/>
    <n v="32"/>
    <n v="32"/>
    <n v="26"/>
    <n v="26"/>
    <n v="52"/>
    <n v="52"/>
    <x v="0"/>
    <n v="110"/>
  </r>
  <r>
    <x v="107"/>
    <s v=""/>
    <x v="2"/>
    <s v=""/>
    <s v=""/>
    <s v=""/>
    <s v=""/>
    <n v="32"/>
    <n v="32"/>
    <n v="26"/>
    <n v="26"/>
    <n v="52"/>
    <n v="52"/>
    <x v="0"/>
    <n v="110"/>
  </r>
  <r>
    <x v="108"/>
    <s v=""/>
    <x v="2"/>
    <s v=""/>
    <s v=""/>
    <s v=""/>
    <s v=""/>
    <n v="32"/>
    <n v="32"/>
    <n v="26"/>
    <n v="26"/>
    <n v="52"/>
    <n v="52"/>
    <x v="0"/>
    <n v="110"/>
  </r>
  <r>
    <x v="109"/>
    <s v=""/>
    <x v="2"/>
    <s v=""/>
    <s v=""/>
    <s v=""/>
    <s v=""/>
    <n v="32"/>
    <n v="32"/>
    <n v="26"/>
    <n v="26"/>
    <n v="52"/>
    <n v="52"/>
    <x v="0"/>
    <n v="110"/>
  </r>
  <r>
    <x v="110"/>
    <s v=""/>
    <x v="2"/>
    <s v=""/>
    <s v=""/>
    <s v=""/>
    <s v=""/>
    <n v="32"/>
    <n v="32"/>
    <n v="26"/>
    <n v="26"/>
    <n v="52"/>
    <n v="52"/>
    <x v="0"/>
    <n v="110"/>
  </r>
  <r>
    <x v="111"/>
    <s v=""/>
    <x v="2"/>
    <s v=""/>
    <s v=""/>
    <s v=""/>
    <s v=""/>
    <n v="32"/>
    <n v="32"/>
    <n v="26"/>
    <n v="26"/>
    <n v="52"/>
    <n v="52"/>
    <x v="0"/>
    <n v="110"/>
  </r>
  <r>
    <x v="112"/>
    <s v=""/>
    <x v="2"/>
    <s v=""/>
    <s v=""/>
    <s v=""/>
    <s v=""/>
    <n v="32"/>
    <n v="32"/>
    <n v="26"/>
    <n v="26"/>
    <n v="52"/>
    <n v="52"/>
    <x v="0"/>
    <n v="110"/>
  </r>
  <r>
    <x v="113"/>
    <s v=""/>
    <x v="2"/>
    <s v=""/>
    <s v=""/>
    <s v=""/>
    <s v=""/>
    <n v="32"/>
    <n v="32"/>
    <n v="26"/>
    <n v="26"/>
    <n v="52"/>
    <n v="52"/>
    <x v="0"/>
    <n v="110"/>
  </r>
  <r>
    <x v="114"/>
    <s v=""/>
    <x v="2"/>
    <s v=""/>
    <s v=""/>
    <s v=""/>
    <s v=""/>
    <n v="32"/>
    <n v="32"/>
    <n v="26"/>
    <n v="26"/>
    <n v="52"/>
    <n v="52"/>
    <x v="0"/>
    <n v="110"/>
  </r>
  <r>
    <x v="115"/>
    <s v=""/>
    <x v="2"/>
    <s v=""/>
    <s v=""/>
    <s v=""/>
    <s v=""/>
    <n v="32"/>
    <n v="32"/>
    <n v="26"/>
    <n v="26"/>
    <n v="52"/>
    <n v="52"/>
    <x v="0"/>
    <n v="110"/>
  </r>
  <r>
    <x v="116"/>
    <s v=""/>
    <x v="2"/>
    <s v=""/>
    <s v=""/>
    <s v=""/>
    <s v=""/>
    <n v="32"/>
    <n v="32"/>
    <n v="26"/>
    <n v="26"/>
    <n v="52"/>
    <n v="52"/>
    <x v="0"/>
    <n v="110"/>
  </r>
  <r>
    <x v="117"/>
    <s v=""/>
    <x v="2"/>
    <s v=""/>
    <s v=""/>
    <s v=""/>
    <s v=""/>
    <n v="32"/>
    <n v="32"/>
    <n v="26"/>
    <n v="26"/>
    <n v="52"/>
    <n v="52"/>
    <x v="0"/>
    <n v="110"/>
  </r>
  <r>
    <x v="118"/>
    <s v=""/>
    <x v="2"/>
    <s v=""/>
    <s v=""/>
    <s v=""/>
    <s v=""/>
    <n v="32"/>
    <n v="32"/>
    <n v="26"/>
    <n v="26"/>
    <n v="52"/>
    <n v="52"/>
    <x v="0"/>
    <n v="110"/>
  </r>
  <r>
    <x v="119"/>
    <s v=""/>
    <x v="2"/>
    <s v=""/>
    <s v=""/>
    <s v=""/>
    <s v=""/>
    <n v="32"/>
    <n v="32"/>
    <n v="26"/>
    <n v="26"/>
    <n v="52"/>
    <n v="52"/>
    <x v="0"/>
    <n v="110"/>
  </r>
  <r>
    <x v="120"/>
    <s v=""/>
    <x v="2"/>
    <s v=""/>
    <s v=""/>
    <s v=""/>
    <s v=""/>
    <n v="32"/>
    <n v="32"/>
    <n v="26"/>
    <n v="26"/>
    <n v="52"/>
    <n v="52"/>
    <x v="0"/>
    <n v="110"/>
  </r>
  <r>
    <x v="121"/>
    <s v=""/>
    <x v="2"/>
    <s v=""/>
    <s v=""/>
    <s v=""/>
    <s v=""/>
    <n v="32"/>
    <n v="32"/>
    <n v="26"/>
    <n v="26"/>
    <n v="52"/>
    <n v="52"/>
    <x v="0"/>
    <n v="110"/>
  </r>
  <r>
    <x v="122"/>
    <s v=""/>
    <x v="2"/>
    <s v=""/>
    <s v=""/>
    <s v=""/>
    <s v=""/>
    <n v="32"/>
    <n v="32"/>
    <n v="26"/>
    <n v="26"/>
    <n v="52"/>
    <n v="52"/>
    <x v="0"/>
    <n v="110"/>
  </r>
  <r>
    <x v="123"/>
    <s v=""/>
    <x v="2"/>
    <s v=""/>
    <s v=""/>
    <s v=""/>
    <s v=""/>
    <n v="32"/>
    <n v="32"/>
    <n v="26"/>
    <n v="26"/>
    <n v="52"/>
    <n v="52"/>
    <x v="0"/>
    <n v="110"/>
  </r>
  <r>
    <x v="124"/>
    <s v=""/>
    <x v="2"/>
    <s v=""/>
    <s v=""/>
    <s v=""/>
    <s v=""/>
    <n v="32"/>
    <n v="32"/>
    <n v="26"/>
    <n v="26"/>
    <n v="52"/>
    <n v="52"/>
    <x v="0"/>
    <n v="110"/>
  </r>
  <r>
    <x v="125"/>
    <s v=""/>
    <x v="2"/>
    <s v=""/>
    <s v=""/>
    <s v=""/>
    <s v=""/>
    <n v="32"/>
    <n v="32"/>
    <n v="26"/>
    <n v="26"/>
    <n v="52"/>
    <n v="52"/>
    <x v="0"/>
    <n v="110"/>
  </r>
  <r>
    <x v="126"/>
    <s v=""/>
    <x v="2"/>
    <s v=""/>
    <s v=""/>
    <s v=""/>
    <s v=""/>
    <n v="32"/>
    <n v="32"/>
    <n v="26"/>
    <n v="26"/>
    <n v="52"/>
    <n v="52"/>
    <x v="0"/>
    <n v="110"/>
  </r>
  <r>
    <x v="127"/>
    <s v=""/>
    <x v="2"/>
    <s v=""/>
    <s v=""/>
    <s v=""/>
    <s v=""/>
    <n v="32"/>
    <n v="32"/>
    <n v="26"/>
    <n v="26"/>
    <n v="52"/>
    <n v="52"/>
    <x v="0"/>
    <n v="110"/>
  </r>
  <r>
    <x v="128"/>
    <s v=""/>
    <x v="2"/>
    <s v=""/>
    <s v=""/>
    <s v=""/>
    <s v=""/>
    <n v="32"/>
    <n v="32"/>
    <n v="26"/>
    <n v="26"/>
    <n v="52"/>
    <n v="52"/>
    <x v="0"/>
    <n v="110"/>
  </r>
  <r>
    <x v="129"/>
    <s v=""/>
    <x v="2"/>
    <s v=""/>
    <s v=""/>
    <s v=""/>
    <s v=""/>
    <n v="32"/>
    <n v="32"/>
    <n v="26"/>
    <n v="26"/>
    <n v="52"/>
    <n v="52"/>
    <x v="0"/>
    <n v="110"/>
  </r>
  <r>
    <x v="130"/>
    <s v=""/>
    <x v="2"/>
    <s v=""/>
    <s v=""/>
    <s v=""/>
    <s v=""/>
    <n v="32"/>
    <n v="32"/>
    <n v="26"/>
    <n v="26"/>
    <n v="52"/>
    <n v="52"/>
    <x v="0"/>
    <n v="110"/>
  </r>
  <r>
    <x v="131"/>
    <s v=""/>
    <x v="2"/>
    <s v=""/>
    <s v=""/>
    <s v=""/>
    <s v=""/>
    <n v="32"/>
    <n v="32"/>
    <n v="26"/>
    <n v="26"/>
    <n v="52"/>
    <n v="52"/>
    <x v="0"/>
    <n v="110"/>
  </r>
  <r>
    <x v="132"/>
    <s v=""/>
    <x v="2"/>
    <s v=""/>
    <s v=""/>
    <s v=""/>
    <s v=""/>
    <n v="32"/>
    <n v="32"/>
    <n v="26"/>
    <n v="26"/>
    <n v="52"/>
    <n v="52"/>
    <x v="0"/>
    <n v="110"/>
  </r>
  <r>
    <x v="133"/>
    <s v=""/>
    <x v="2"/>
    <s v=""/>
    <s v=""/>
    <s v=""/>
    <s v=""/>
    <n v="32"/>
    <n v="32"/>
    <n v="26"/>
    <n v="26"/>
    <n v="52"/>
    <n v="52"/>
    <x v="0"/>
    <n v="110"/>
  </r>
  <r>
    <x v="134"/>
    <s v=""/>
    <x v="2"/>
    <s v=""/>
    <s v=""/>
    <s v=""/>
    <s v=""/>
    <n v="32"/>
    <n v="32"/>
    <n v="26"/>
    <n v="26"/>
    <n v="52"/>
    <n v="52"/>
    <x v="0"/>
    <n v="110"/>
  </r>
  <r>
    <x v="135"/>
    <s v=""/>
    <x v="2"/>
    <s v=""/>
    <s v=""/>
    <s v=""/>
    <s v=""/>
    <n v="32"/>
    <n v="32"/>
    <n v="26"/>
    <n v="26"/>
    <n v="52"/>
    <n v="52"/>
    <x v="0"/>
    <n v="110"/>
  </r>
  <r>
    <x v="136"/>
    <s v=""/>
    <x v="2"/>
    <s v=""/>
    <s v=""/>
    <s v=""/>
    <s v=""/>
    <n v="32"/>
    <n v="32"/>
    <n v="26"/>
    <n v="26"/>
    <n v="52"/>
    <n v="52"/>
    <x v="0"/>
    <n v="110"/>
  </r>
  <r>
    <x v="137"/>
    <s v=""/>
    <x v="2"/>
    <s v=""/>
    <s v=""/>
    <s v=""/>
    <s v=""/>
    <n v="32"/>
    <n v="32"/>
    <n v="26"/>
    <n v="26"/>
    <n v="52"/>
    <n v="52"/>
    <x v="0"/>
    <n v="110"/>
  </r>
  <r>
    <x v="138"/>
    <s v=""/>
    <x v="2"/>
    <s v=""/>
    <s v=""/>
    <s v=""/>
    <s v=""/>
    <n v="32"/>
    <n v="32"/>
    <n v="26"/>
    <n v="26"/>
    <n v="52"/>
    <n v="52"/>
    <x v="0"/>
    <n v="110"/>
  </r>
  <r>
    <x v="139"/>
    <s v=""/>
    <x v="2"/>
    <s v=""/>
    <s v=""/>
    <s v=""/>
    <s v=""/>
    <n v="32"/>
    <n v="32"/>
    <n v="26"/>
    <n v="26"/>
    <n v="52"/>
    <n v="52"/>
    <x v="0"/>
    <n v="110"/>
  </r>
  <r>
    <x v="140"/>
    <s v=""/>
    <x v="2"/>
    <s v=""/>
    <s v=""/>
    <s v=""/>
    <s v=""/>
    <n v="32"/>
    <n v="32"/>
    <n v="26"/>
    <n v="26"/>
    <n v="52"/>
    <n v="52"/>
    <x v="0"/>
    <n v="110"/>
  </r>
  <r>
    <x v="141"/>
    <s v=""/>
    <x v="2"/>
    <s v=""/>
    <s v=""/>
    <s v=""/>
    <s v=""/>
    <n v="32"/>
    <n v="32"/>
    <n v="26"/>
    <n v="26"/>
    <n v="52"/>
    <n v="52"/>
    <x v="0"/>
    <n v="110"/>
  </r>
  <r>
    <x v="142"/>
    <s v=""/>
    <x v="2"/>
    <s v=""/>
    <s v=""/>
    <s v=""/>
    <s v=""/>
    <n v="32"/>
    <n v="32"/>
    <n v="26"/>
    <n v="26"/>
    <n v="52"/>
    <n v="52"/>
    <x v="0"/>
    <n v="110"/>
  </r>
  <r>
    <x v="143"/>
    <s v=""/>
    <x v="2"/>
    <s v=""/>
    <s v=""/>
    <s v=""/>
    <s v=""/>
    <n v="32"/>
    <n v="32"/>
    <n v="26"/>
    <n v="26"/>
    <n v="52"/>
    <n v="52"/>
    <x v="0"/>
    <n v="110"/>
  </r>
  <r>
    <x v="144"/>
    <s v=""/>
    <x v="2"/>
    <s v=""/>
    <s v=""/>
    <s v=""/>
    <s v=""/>
    <n v="32"/>
    <n v="32"/>
    <n v="26"/>
    <n v="26"/>
    <n v="52"/>
    <n v="52"/>
    <x v="0"/>
    <n v="110"/>
  </r>
  <r>
    <x v="145"/>
    <s v=""/>
    <x v="2"/>
    <s v=""/>
    <s v=""/>
    <s v=""/>
    <s v=""/>
    <n v="32"/>
    <n v="32"/>
    <n v="26"/>
    <n v="26"/>
    <n v="52"/>
    <n v="52"/>
    <x v="0"/>
    <n v="110"/>
  </r>
  <r>
    <x v="146"/>
    <s v=""/>
    <x v="2"/>
    <s v=""/>
    <s v=""/>
    <s v=""/>
    <s v=""/>
    <n v="32"/>
    <n v="32"/>
    <n v="26"/>
    <n v="26"/>
    <n v="52"/>
    <n v="52"/>
    <x v="0"/>
    <n v="110"/>
  </r>
  <r>
    <x v="147"/>
    <s v=""/>
    <x v="2"/>
    <s v=""/>
    <s v=""/>
    <s v=""/>
    <s v=""/>
    <n v="32"/>
    <n v="32"/>
    <n v="26"/>
    <n v="26"/>
    <n v="52"/>
    <n v="52"/>
    <x v="0"/>
    <n v="110"/>
  </r>
  <r>
    <x v="148"/>
    <s v=""/>
    <x v="2"/>
    <s v=""/>
    <s v=""/>
    <s v=""/>
    <s v=""/>
    <n v="32"/>
    <n v="32"/>
    <n v="26"/>
    <n v="26"/>
    <n v="52"/>
    <n v="52"/>
    <x v="0"/>
    <n v="110"/>
  </r>
  <r>
    <x v="149"/>
    <s v=""/>
    <x v="2"/>
    <s v=""/>
    <s v=""/>
    <s v=""/>
    <s v=""/>
    <n v="32"/>
    <n v="32"/>
    <n v="26"/>
    <n v="26"/>
    <n v="52"/>
    <n v="52"/>
    <x v="0"/>
    <n v="110"/>
  </r>
  <r>
    <x v="150"/>
    <s v=""/>
    <x v="2"/>
    <s v=""/>
    <s v=""/>
    <s v=""/>
    <s v=""/>
    <n v="32"/>
    <n v="32"/>
    <n v="26"/>
    <n v="26"/>
    <n v="52"/>
    <n v="52"/>
    <x v="0"/>
    <n v="110"/>
  </r>
  <r>
    <x v="151"/>
    <s v=""/>
    <x v="2"/>
    <s v=""/>
    <s v=""/>
    <s v=""/>
    <s v=""/>
    <n v="32"/>
    <n v="32"/>
    <n v="26"/>
    <n v="26"/>
    <n v="52"/>
    <n v="52"/>
    <x v="0"/>
    <n v="110"/>
  </r>
  <r>
    <x v="152"/>
    <s v=""/>
    <x v="2"/>
    <s v=""/>
    <s v=""/>
    <s v=""/>
    <s v=""/>
    <n v="32"/>
    <n v="32"/>
    <n v="26"/>
    <n v="26"/>
    <n v="52"/>
    <n v="52"/>
    <x v="0"/>
    <n v="110"/>
  </r>
  <r>
    <x v="153"/>
    <s v=""/>
    <x v="2"/>
    <s v=""/>
    <s v=""/>
    <s v=""/>
    <s v=""/>
    <n v="32"/>
    <n v="32"/>
    <n v="26"/>
    <n v="26"/>
    <n v="52"/>
    <n v="52"/>
    <x v="0"/>
    <n v="110"/>
  </r>
  <r>
    <x v="154"/>
    <s v=""/>
    <x v="2"/>
    <s v=""/>
    <s v=""/>
    <s v=""/>
    <s v=""/>
    <n v="32"/>
    <n v="32"/>
    <n v="26"/>
    <n v="26"/>
    <n v="52"/>
    <n v="52"/>
    <x v="0"/>
    <n v="110"/>
  </r>
  <r>
    <x v="155"/>
    <s v=""/>
    <x v="2"/>
    <s v=""/>
    <s v=""/>
    <s v=""/>
    <s v=""/>
    <n v="32"/>
    <n v="32"/>
    <n v="26"/>
    <n v="26"/>
    <n v="52"/>
    <n v="52"/>
    <x v="0"/>
    <n v="110"/>
  </r>
  <r>
    <x v="156"/>
    <s v=""/>
    <x v="2"/>
    <s v=""/>
    <s v=""/>
    <s v=""/>
    <s v=""/>
    <n v="32"/>
    <n v="32"/>
    <n v="26"/>
    <n v="26"/>
    <n v="52"/>
    <n v="52"/>
    <x v="0"/>
    <n v="110"/>
  </r>
  <r>
    <x v="157"/>
    <s v=""/>
    <x v="2"/>
    <s v=""/>
    <s v=""/>
    <s v=""/>
    <s v=""/>
    <n v="32"/>
    <n v="32"/>
    <n v="26"/>
    <n v="26"/>
    <n v="52"/>
    <n v="52"/>
    <x v="0"/>
    <n v="110"/>
  </r>
  <r>
    <x v="158"/>
    <s v=""/>
    <x v="2"/>
    <s v=""/>
    <s v=""/>
    <s v=""/>
    <s v=""/>
    <n v="32"/>
    <n v="32"/>
    <n v="26"/>
    <n v="26"/>
    <n v="52"/>
    <n v="52"/>
    <x v="0"/>
    <n v="110"/>
  </r>
  <r>
    <x v="159"/>
    <s v=""/>
    <x v="2"/>
    <s v=""/>
    <s v=""/>
    <s v=""/>
    <s v=""/>
    <n v="32"/>
    <n v="32"/>
    <n v="26"/>
    <n v="26"/>
    <n v="52"/>
    <n v="52"/>
    <x v="0"/>
    <n v="110"/>
  </r>
  <r>
    <x v="160"/>
    <s v=""/>
    <x v="2"/>
    <s v=""/>
    <s v=""/>
    <s v=""/>
    <s v=""/>
    <n v="32"/>
    <n v="32"/>
    <n v="26"/>
    <n v="26"/>
    <n v="52"/>
    <n v="52"/>
    <x v="0"/>
    <n v="110"/>
  </r>
  <r>
    <x v="161"/>
    <s v=""/>
    <x v="2"/>
    <s v=""/>
    <s v=""/>
    <s v=""/>
    <s v=""/>
    <n v="32"/>
    <n v="32"/>
    <n v="26"/>
    <n v="26"/>
    <n v="52"/>
    <n v="52"/>
    <x v="0"/>
    <n v="110"/>
  </r>
  <r>
    <x v="162"/>
    <s v=""/>
    <x v="2"/>
    <s v=""/>
    <s v=""/>
    <s v=""/>
    <s v=""/>
    <n v="32"/>
    <n v="32"/>
    <n v="26"/>
    <n v="26"/>
    <n v="52"/>
    <n v="52"/>
    <x v="0"/>
    <n v="110"/>
  </r>
  <r>
    <x v="163"/>
    <s v=""/>
    <x v="2"/>
    <s v=""/>
    <s v=""/>
    <s v=""/>
    <s v=""/>
    <n v="32"/>
    <n v="32"/>
    <n v="26"/>
    <n v="26"/>
    <n v="52"/>
    <n v="52"/>
    <x v="0"/>
    <n v="110"/>
  </r>
  <r>
    <x v="164"/>
    <s v=""/>
    <x v="2"/>
    <s v=""/>
    <s v=""/>
    <s v=""/>
    <s v=""/>
    <n v="32"/>
    <n v="32"/>
    <n v="26"/>
    <n v="26"/>
    <n v="52"/>
    <n v="52"/>
    <x v="0"/>
    <n v="110"/>
  </r>
  <r>
    <x v="165"/>
    <s v=""/>
    <x v="2"/>
    <s v=""/>
    <s v=""/>
    <s v=""/>
    <s v=""/>
    <n v="32"/>
    <n v="32"/>
    <n v="26"/>
    <n v="26"/>
    <n v="52"/>
    <n v="52"/>
    <x v="0"/>
    <n v="110"/>
  </r>
  <r>
    <x v="166"/>
    <s v=""/>
    <x v="2"/>
    <s v=""/>
    <s v=""/>
    <s v=""/>
    <s v=""/>
    <n v="32"/>
    <n v="32"/>
    <n v="26"/>
    <n v="26"/>
    <n v="52"/>
    <n v="52"/>
    <x v="0"/>
    <n v="110"/>
  </r>
  <r>
    <x v="167"/>
    <s v=""/>
    <x v="2"/>
    <s v=""/>
    <s v=""/>
    <s v=""/>
    <s v=""/>
    <n v="32"/>
    <n v="32"/>
    <n v="26"/>
    <n v="26"/>
    <n v="52"/>
    <n v="52"/>
    <x v="0"/>
    <n v="110"/>
  </r>
  <r>
    <x v="168"/>
    <s v=""/>
    <x v="2"/>
    <s v=""/>
    <s v=""/>
    <s v=""/>
    <s v=""/>
    <n v="32"/>
    <n v="32"/>
    <n v="26"/>
    <n v="26"/>
    <n v="52"/>
    <n v="52"/>
    <x v="0"/>
    <n v="110"/>
  </r>
  <r>
    <x v="169"/>
    <s v=""/>
    <x v="2"/>
    <s v=""/>
    <s v=""/>
    <s v=""/>
    <s v=""/>
    <n v="32"/>
    <n v="32"/>
    <n v="26"/>
    <n v="26"/>
    <n v="52"/>
    <n v="52"/>
    <x v="0"/>
    <n v="110"/>
  </r>
  <r>
    <x v="170"/>
    <s v=""/>
    <x v="2"/>
    <s v=""/>
    <s v=""/>
    <s v=""/>
    <s v=""/>
    <n v="32"/>
    <n v="32"/>
    <n v="26"/>
    <n v="26"/>
    <n v="52"/>
    <n v="52"/>
    <x v="0"/>
    <n v="110"/>
  </r>
  <r>
    <x v="171"/>
    <s v=""/>
    <x v="2"/>
    <s v=""/>
    <s v=""/>
    <s v=""/>
    <s v=""/>
    <n v="32"/>
    <n v="32"/>
    <n v="26"/>
    <n v="26"/>
    <n v="52"/>
    <n v="52"/>
    <x v="0"/>
    <n v="110"/>
  </r>
  <r>
    <x v="172"/>
    <s v=""/>
    <x v="2"/>
    <s v=""/>
    <s v=""/>
    <s v=""/>
    <s v=""/>
    <n v="32"/>
    <n v="32"/>
    <n v="26"/>
    <n v="26"/>
    <n v="52"/>
    <n v="52"/>
    <x v="0"/>
    <n v="110"/>
  </r>
  <r>
    <x v="173"/>
    <s v=""/>
    <x v="2"/>
    <s v=""/>
    <s v=""/>
    <s v=""/>
    <s v=""/>
    <n v="32"/>
    <n v="32"/>
    <n v="26"/>
    <n v="26"/>
    <n v="52"/>
    <n v="52"/>
    <x v="0"/>
    <n v="110"/>
  </r>
  <r>
    <x v="174"/>
    <s v=""/>
    <x v="2"/>
    <s v=""/>
    <s v=""/>
    <s v=""/>
    <s v=""/>
    <n v="32"/>
    <n v="32"/>
    <n v="26"/>
    <n v="26"/>
    <n v="52"/>
    <n v="52"/>
    <x v="0"/>
    <n v="110"/>
  </r>
  <r>
    <x v="175"/>
    <s v=""/>
    <x v="2"/>
    <s v=""/>
    <s v=""/>
    <s v=""/>
    <s v=""/>
    <n v="32"/>
    <n v="32"/>
    <n v="26"/>
    <n v="26"/>
    <n v="52"/>
    <n v="52"/>
    <x v="0"/>
    <n v="110"/>
  </r>
  <r>
    <x v="176"/>
    <s v=""/>
    <x v="2"/>
    <s v=""/>
    <s v=""/>
    <s v=""/>
    <s v=""/>
    <n v="32"/>
    <n v="32"/>
    <n v="26"/>
    <n v="26"/>
    <n v="52"/>
    <n v="52"/>
    <x v="0"/>
    <n v="110"/>
  </r>
  <r>
    <x v="177"/>
    <s v=""/>
    <x v="2"/>
    <s v=""/>
    <s v=""/>
    <s v=""/>
    <s v=""/>
    <n v="32"/>
    <n v="32"/>
    <n v="26"/>
    <n v="26"/>
    <n v="52"/>
    <n v="52"/>
    <x v="0"/>
    <n v="110"/>
  </r>
  <r>
    <x v="178"/>
    <s v=""/>
    <x v="2"/>
    <s v=""/>
    <s v=""/>
    <s v=""/>
    <s v=""/>
    <n v="32"/>
    <n v="32"/>
    <n v="26"/>
    <n v="26"/>
    <n v="52"/>
    <n v="52"/>
    <x v="0"/>
    <n v="110"/>
  </r>
  <r>
    <x v="179"/>
    <s v=""/>
    <x v="2"/>
    <s v=""/>
    <s v=""/>
    <s v=""/>
    <s v=""/>
    <n v="32"/>
    <n v="32"/>
    <n v="26"/>
    <n v="26"/>
    <n v="52"/>
    <n v="52"/>
    <x v="0"/>
    <n v="110"/>
  </r>
  <r>
    <x v="180"/>
    <s v=""/>
    <x v="2"/>
    <s v=""/>
    <s v=""/>
    <s v=""/>
    <s v=""/>
    <n v="32"/>
    <n v="32"/>
    <n v="26"/>
    <n v="26"/>
    <n v="52"/>
    <n v="52"/>
    <x v="0"/>
    <n v="110"/>
  </r>
  <r>
    <x v="181"/>
    <s v=""/>
    <x v="2"/>
    <s v=""/>
    <s v=""/>
    <s v=""/>
    <s v=""/>
    <n v="32"/>
    <n v="32"/>
    <n v="26"/>
    <n v="26"/>
    <n v="52"/>
    <n v="52"/>
    <x v="0"/>
    <n v="110"/>
  </r>
  <r>
    <x v="182"/>
    <s v=""/>
    <x v="2"/>
    <s v=""/>
    <s v=""/>
    <s v=""/>
    <s v=""/>
    <n v="32"/>
    <n v="32"/>
    <n v="26"/>
    <n v="26"/>
    <n v="52"/>
    <n v="52"/>
    <x v="0"/>
    <n v="110"/>
  </r>
  <r>
    <x v="183"/>
    <s v=""/>
    <x v="2"/>
    <s v=""/>
    <s v=""/>
    <s v=""/>
    <s v=""/>
    <n v="32"/>
    <n v="32"/>
    <n v="26"/>
    <n v="26"/>
    <n v="52"/>
    <n v="52"/>
    <x v="0"/>
    <n v="110"/>
  </r>
  <r>
    <x v="184"/>
    <s v=""/>
    <x v="2"/>
    <s v=""/>
    <s v=""/>
    <s v=""/>
    <s v=""/>
    <n v="32"/>
    <n v="32"/>
    <n v="26"/>
    <n v="26"/>
    <n v="52"/>
    <n v="52"/>
    <x v="0"/>
    <n v="110"/>
  </r>
  <r>
    <x v="185"/>
    <s v=""/>
    <x v="2"/>
    <s v=""/>
    <s v=""/>
    <s v=""/>
    <s v=""/>
    <n v="32"/>
    <n v="32"/>
    <n v="26"/>
    <n v="26"/>
    <n v="52"/>
    <n v="52"/>
    <x v="0"/>
    <n v="110"/>
  </r>
  <r>
    <x v="186"/>
    <s v=""/>
    <x v="2"/>
    <s v=""/>
    <s v=""/>
    <s v=""/>
    <s v=""/>
    <n v="32"/>
    <n v="32"/>
    <n v="26"/>
    <n v="26"/>
    <n v="52"/>
    <n v="52"/>
    <x v="0"/>
    <n v="110"/>
  </r>
  <r>
    <x v="187"/>
    <s v=""/>
    <x v="2"/>
    <s v=""/>
    <s v=""/>
    <s v=""/>
    <s v=""/>
    <n v="32"/>
    <n v="32"/>
    <n v="26"/>
    <n v="26"/>
    <n v="52"/>
    <n v="52"/>
    <x v="0"/>
    <n v="110"/>
  </r>
  <r>
    <x v="188"/>
    <s v=""/>
    <x v="2"/>
    <s v=""/>
    <s v=""/>
    <s v=""/>
    <s v=""/>
    <n v="32"/>
    <n v="32"/>
    <n v="26"/>
    <n v="26"/>
    <n v="52"/>
    <n v="52"/>
    <x v="0"/>
    <n v="110"/>
  </r>
  <r>
    <x v="189"/>
    <s v=""/>
    <x v="2"/>
    <s v=""/>
    <s v=""/>
    <s v=""/>
    <s v=""/>
    <n v="32"/>
    <n v="32"/>
    <n v="26"/>
    <n v="26"/>
    <n v="52"/>
    <n v="52"/>
    <x v="0"/>
    <n v="110"/>
  </r>
  <r>
    <x v="190"/>
    <s v=""/>
    <x v="2"/>
    <s v=""/>
    <s v=""/>
    <s v=""/>
    <s v=""/>
    <n v="32"/>
    <n v="32"/>
    <n v="26"/>
    <n v="26"/>
    <n v="52"/>
    <n v="52"/>
    <x v="0"/>
    <n v="110"/>
  </r>
  <r>
    <x v="191"/>
    <s v=""/>
    <x v="2"/>
    <s v=""/>
    <s v=""/>
    <s v=""/>
    <s v=""/>
    <n v="32"/>
    <n v="32"/>
    <n v="26"/>
    <n v="26"/>
    <n v="52"/>
    <n v="52"/>
    <x v="0"/>
    <n v="110"/>
  </r>
  <r>
    <x v="192"/>
    <s v=""/>
    <x v="2"/>
    <s v=""/>
    <s v=""/>
    <s v=""/>
    <s v=""/>
    <n v="32"/>
    <n v="32"/>
    <n v="26"/>
    <n v="26"/>
    <n v="52"/>
    <n v="52"/>
    <x v="0"/>
    <n v="110"/>
  </r>
  <r>
    <x v="193"/>
    <s v=""/>
    <x v="2"/>
    <s v=""/>
    <s v=""/>
    <s v=""/>
    <s v=""/>
    <n v="32"/>
    <n v="32"/>
    <n v="26"/>
    <n v="26"/>
    <n v="52"/>
    <n v="52"/>
    <x v="0"/>
    <n v="110"/>
  </r>
  <r>
    <x v="194"/>
    <s v=""/>
    <x v="2"/>
    <s v=""/>
    <s v=""/>
    <s v=""/>
    <s v=""/>
    <n v="32"/>
    <n v="32"/>
    <n v="26"/>
    <n v="26"/>
    <n v="52"/>
    <n v="52"/>
    <x v="0"/>
    <n v="110"/>
  </r>
  <r>
    <x v="195"/>
    <s v=""/>
    <x v="2"/>
    <s v=""/>
    <s v=""/>
    <s v=""/>
    <s v=""/>
    <n v="32"/>
    <n v="32"/>
    <n v="26"/>
    <n v="26"/>
    <n v="52"/>
    <n v="52"/>
    <x v="0"/>
    <n v="110"/>
  </r>
  <r>
    <x v="196"/>
    <s v=""/>
    <x v="2"/>
    <s v=""/>
    <s v=""/>
    <s v=""/>
    <s v=""/>
    <n v="32"/>
    <n v="32"/>
    <n v="26"/>
    <n v="26"/>
    <n v="52"/>
    <n v="52"/>
    <x v="0"/>
    <n v="110"/>
  </r>
  <r>
    <x v="197"/>
    <s v=""/>
    <x v="2"/>
    <s v=""/>
    <s v=""/>
    <s v=""/>
    <s v=""/>
    <n v="32"/>
    <n v="32"/>
    <n v="26"/>
    <n v="26"/>
    <n v="52"/>
    <n v="52"/>
    <x v="0"/>
    <n v="110"/>
  </r>
  <r>
    <x v="198"/>
    <s v=""/>
    <x v="2"/>
    <s v=""/>
    <s v=""/>
    <s v=""/>
    <s v=""/>
    <n v="32"/>
    <n v="32"/>
    <n v="26"/>
    <n v="26"/>
    <n v="52"/>
    <n v="52"/>
    <x v="0"/>
    <n v="110"/>
  </r>
  <r>
    <x v="199"/>
    <s v=""/>
    <x v="2"/>
    <s v=""/>
    <s v=""/>
    <s v=""/>
    <s v=""/>
    <n v="32"/>
    <n v="32"/>
    <n v="26"/>
    <n v="26"/>
    <n v="52"/>
    <n v="52"/>
    <x v="0"/>
    <n v="1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eau croisé dynamique4" cacheId="0" dataOnRows="1" applyNumberFormats="0" applyBorderFormats="0" applyFontFormats="0" applyPatternFormats="0" applyAlignmentFormats="0" applyWidthHeightFormats="1" dataCaption="Valeurs" updatedVersion="6" minRefreshableVersion="3" useAutoFormatting="1" colGrandTotals="0" itemPrintTitles="1" createdVersion="6" indent="0" outline="1" outlineData="1" multipleFieldFilters="0">
  <location ref="Q6:S15" firstHeaderRow="1" firstDataRow="2" firstDataCol="1"/>
  <pivotFields count="16">
    <pivotField showAll="0"/>
    <pivotField showAll="0"/>
    <pivotField axis="axisCol" showAll="0">
      <items count="9">
        <item h="1" x="2"/>
        <item h="1" m="1" x="7"/>
        <item h="1" m="1" x="5"/>
        <item h="1" m="1" x="3"/>
        <item h="1" m="1" x="6"/>
        <item h="1" m="1" x="4"/>
        <item x="0"/>
        <item x="1"/>
        <item t="default"/>
      </items>
    </pivotField>
    <pivotField dataField="1" showAll="0"/>
    <pivotField showAll="0" defaultSubtotal="0"/>
    <pivotField dataField="1" showAll="0"/>
    <pivotField showAll="0" defaultSubtotal="0"/>
    <pivotField dataField="1" showAll="0"/>
    <pivotField showAll="0"/>
    <pivotField dataField="1" showAll="0"/>
    <pivotField showAll="0"/>
    <pivotField dataField="1" showAll="0"/>
    <pivotField showAll="0"/>
    <pivotField dataField="1" showAll="0">
      <items count="42">
        <item m="1" x="34"/>
        <item m="1" x="29"/>
        <item m="1" x="24"/>
        <item m="1" x="3"/>
        <item m="1" x="35"/>
        <item x="0"/>
        <item m="1" x="13"/>
        <item m="1" x="1"/>
        <item m="1" x="17"/>
        <item m="1" x="15"/>
        <item m="1" x="39"/>
        <item m="1" x="19"/>
        <item m="1" x="10"/>
        <item m="1" x="28"/>
        <item m="1" x="22"/>
        <item m="1" x="11"/>
        <item m="1" x="16"/>
        <item m="1" x="26"/>
        <item m="1" x="37"/>
        <item m="1" x="36"/>
        <item m="1" x="38"/>
        <item m="1" x="20"/>
        <item m="1" x="33"/>
        <item m="1" x="30"/>
        <item m="1" x="27"/>
        <item m="1" x="2"/>
        <item m="1" x="12"/>
        <item m="1" x="14"/>
        <item m="1" x="8"/>
        <item m="1" x="32"/>
        <item m="1" x="4"/>
        <item m="1" x="5"/>
        <item m="1" x="25"/>
        <item m="1" x="40"/>
        <item m="1" x="31"/>
        <item m="1" x="9"/>
        <item m="1" x="21"/>
        <item m="1" x="18"/>
        <item m="1" x="6"/>
        <item m="1" x="23"/>
        <item m="1" x="7"/>
        <item t="default"/>
      </items>
    </pivotField>
    <pivotField showAll="0"/>
    <pivotField showAll="0" defaultSubtotal="0">
      <items count="6">
        <item x="1"/>
        <item x="0"/>
        <item x="3"/>
        <item x="2"/>
        <item x="4"/>
        <item x="5"/>
      </items>
    </pivotField>
  </pivotFields>
  <rowFields count="1">
    <field x="-2"/>
  </rowFields>
  <rowItems count="8">
    <i>
      <x/>
    </i>
    <i i="1">
      <x v="1"/>
    </i>
    <i i="2">
      <x v="2"/>
    </i>
    <i i="3">
      <x v="3"/>
    </i>
    <i i="4">
      <x v="4"/>
    </i>
    <i i="5">
      <x v="5"/>
    </i>
    <i i="6">
      <x v="6"/>
    </i>
    <i i="7">
      <x v="7"/>
    </i>
  </rowItems>
  <colFields count="1">
    <field x="2"/>
  </colFields>
  <colItems count="2">
    <i>
      <x v="6"/>
    </i>
    <i>
      <x v="7"/>
    </i>
  </colItems>
  <dataFields count="8">
    <dataField name="Moyenne de Poids" fld="3" subtotal="average" baseField="2" baseItem="0"/>
    <dataField name="Écartype de Poids" fld="3" subtotal="stdDev" baseField="2" baseItem="0"/>
    <dataField name="Moyenne de Longueur (cm)" fld="5" subtotal="average" baseField="2" baseItem="0"/>
    <dataField name="Écartype de Longueur (cm)" fld="5" subtotal="stdDev" baseField="2" baseItem="0"/>
    <dataField name="Moyenne de Sous-total EGA ( /32)" fld="7" subtotal="average" baseField="2" baseItem="0"/>
    <dataField name="Moyenne de Sous-total MID ( /26)" fld="9" subtotal="average" baseField="2" baseItem="0"/>
    <dataField name="Moyenne de Sous-total FRI ( /52)" fld="11" subtotal="average" baseField="2" baseItem="0"/>
    <dataField name="Moyenne de Score total" fld="13" subtotal="average" baseField="2" baseItem="0"/>
  </dataFields>
  <formats count="9">
    <format dxfId="67">
      <pivotArea outline="0" collapsedLevelsAreSubtotals="1" fieldPosition="0"/>
    </format>
    <format dxfId="66">
      <pivotArea outline="0" collapsedLevelsAreSubtotals="1" fieldPosition="0"/>
    </format>
    <format dxfId="65">
      <pivotArea outline="0" collapsedLevelsAreSubtotals="1" fieldPosition="0"/>
    </format>
    <format dxfId="64">
      <pivotArea outline="0" collapsedLevelsAreSubtotals="1" fieldPosition="0"/>
    </format>
    <format dxfId="63">
      <pivotArea outline="0" collapsedLevelsAreSubtotals="1" fieldPosition="0"/>
    </format>
    <format dxfId="62">
      <pivotArea outline="0" collapsedLevelsAreSubtotals="1" fieldPosition="0"/>
    </format>
    <format dxfId="61">
      <pivotArea outline="0" collapsedLevelsAreSubtotals="1" fieldPosition="0"/>
    </format>
    <format dxfId="60">
      <pivotArea outline="0" collapsedLevelsAreSubtotals="1" fieldPosition="0"/>
    </format>
    <format dxfId="5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800-000003000000}" name="Tableau croisé dynamique8" cacheId="0" dataOnRows="1" applyNumberFormats="0" applyBorderFormats="0" applyFontFormats="0" applyPatternFormats="0" applyAlignmentFormats="0" applyWidthHeightFormats="1" dataCaption="Valeurs" showMissing="0" updatedVersion="6" minRefreshableVersion="3" useAutoFormatting="1" rowGrandTotals="0" colGrandTotals="0" itemPrintTitles="1" createdVersion="6" indent="0" outline="1" outlineData="1" multipleFieldFilters="0" chartFormat="3" fieldListSortAscending="1">
  <location ref="N2:O8" firstHeaderRow="1" firstDataRow="2" firstDataCol="1"/>
  <pivotFields count="16">
    <pivotField showAll="0"/>
    <pivotField showAll="0"/>
    <pivotField axis="axisCol" showAll="0">
      <items count="9">
        <item h="1" x="2"/>
        <item h="1" m="1" x="7"/>
        <item h="1" m="1" x="5"/>
        <item h="1" m="1" x="3"/>
        <item m="1" x="6"/>
        <item m="1" x="4"/>
        <item h="1" x="0"/>
        <item h="1" x="1"/>
        <item t="default"/>
      </items>
    </pivotField>
    <pivotField showAll="0"/>
    <pivotField showAll="0" defaultSubtotal="0"/>
    <pivotField dataField="1" showAll="0"/>
    <pivotField showAll="0" defaultSubtotal="0"/>
    <pivotField dataField="1" showAll="0"/>
    <pivotField showAll="0"/>
    <pivotField dataField="1" showAll="0"/>
    <pivotField showAll="0"/>
    <pivotField dataField="1" showAll="0"/>
    <pivotField showAll="0"/>
    <pivotField dataField="1" showAll="0">
      <items count="42">
        <item m="1" x="34"/>
        <item m="1" x="29"/>
        <item m="1" x="24"/>
        <item m="1" x="3"/>
        <item m="1" x="35"/>
        <item x="0"/>
        <item m="1" x="13"/>
        <item m="1" x="1"/>
        <item m="1" x="17"/>
        <item m="1" x="15"/>
        <item m="1" x="39"/>
        <item m="1" x="19"/>
        <item m="1" x="10"/>
        <item m="1" x="28"/>
        <item m="1" x="22"/>
        <item m="1" x="11"/>
        <item m="1" x="16"/>
        <item m="1" x="26"/>
        <item m="1" x="37"/>
        <item m="1" x="36"/>
        <item m="1" x="38"/>
        <item m="1" x="20"/>
        <item m="1" x="33"/>
        <item m="1" x="30"/>
        <item m="1" x="27"/>
        <item m="1" x="2"/>
        <item m="1" x="12"/>
        <item m="1" x="14"/>
        <item m="1" x="8"/>
        <item m="1" x="32"/>
        <item m="1" x="4"/>
        <item m="1" x="5"/>
        <item m="1" x="25"/>
        <item m="1" x="40"/>
        <item m="1" x="31"/>
        <item m="1" x="9"/>
        <item m="1" x="21"/>
        <item m="1" x="18"/>
        <item m="1" x="6"/>
        <item m="1" x="23"/>
        <item m="1" x="7"/>
        <item t="default"/>
      </items>
    </pivotField>
    <pivotField showAll="0"/>
    <pivotField showAll="0" defaultSubtotal="0">
      <items count="6">
        <item x="1"/>
        <item x="0"/>
        <item x="3"/>
        <item x="2"/>
        <item x="4"/>
        <item x="5"/>
      </items>
    </pivotField>
  </pivotFields>
  <rowFields count="1">
    <field x="-2"/>
  </rowFields>
  <rowItems count="5">
    <i>
      <x/>
    </i>
    <i i="1">
      <x v="1"/>
    </i>
    <i i="2">
      <x v="2"/>
    </i>
    <i i="3">
      <x v="3"/>
    </i>
    <i i="4">
      <x v="4"/>
    </i>
  </rowItems>
  <colFields count="1">
    <field x="2"/>
  </colFields>
  <dataFields count="5">
    <dataField name="Moyenne de Longueur (cm)" fld="5" subtotal="average" baseField="2" baseItem="0"/>
    <dataField name="Moyenne de Sous-total EGA ( /32)" fld="7" subtotal="average" baseField="2" baseItem="0"/>
    <dataField name="Moyenne de Sous-total MID ( /26)" fld="9" subtotal="average" baseField="2" baseItem="0"/>
    <dataField name="Moyenne de Sous-total FRI ( /52)" fld="11" subtotal="average" baseField="2" baseItem="0"/>
    <dataField name="Moyenne de Score total" fld="13" subtotal="average" baseField="2" baseItem="0"/>
  </dataFields>
  <formats count="18">
    <format dxfId="17">
      <pivotArea outline="0" collapsedLevelsAreSubtotals="1" fieldPosition="0"/>
    </format>
    <format dxfId="16">
      <pivotArea dataOnly="0" labelOnly="1" outline="0" fieldPosition="0">
        <references count="1">
          <reference field="4294967294" count="5">
            <x v="0"/>
            <x v="1"/>
            <x v="2"/>
            <x v="3"/>
            <x v="4"/>
          </reference>
        </references>
      </pivotArea>
    </format>
    <format dxfId="15">
      <pivotArea outline="0" collapsedLevelsAreSubtotals="1" fieldPosition="0"/>
    </format>
    <format dxfId="14">
      <pivotArea dataOnly="0" labelOnly="1" outline="0" fieldPosition="0">
        <references count="1">
          <reference field="4294967294" count="5">
            <x v="0"/>
            <x v="1"/>
            <x v="2"/>
            <x v="3"/>
            <x v="4"/>
          </reference>
        </references>
      </pivotArea>
    </format>
    <format dxfId="13">
      <pivotArea outline="0" collapsedLevelsAreSubtotals="1" fieldPosition="0"/>
    </format>
    <format dxfId="12">
      <pivotArea dataOnly="0" labelOnly="1" outline="0" fieldPosition="0">
        <references count="1">
          <reference field="4294967294" count="5">
            <x v="0"/>
            <x v="1"/>
            <x v="2"/>
            <x v="3"/>
            <x v="4"/>
          </reference>
        </references>
      </pivotArea>
    </format>
    <format dxfId="11">
      <pivotArea outline="0" collapsedLevelsAreSubtotals="1" fieldPosition="0"/>
    </format>
    <format dxfId="10">
      <pivotArea dataOnly="0" labelOnly="1" outline="0" fieldPosition="0">
        <references count="1">
          <reference field="4294967294" count="5">
            <x v="0"/>
            <x v="1"/>
            <x v="2"/>
            <x v="3"/>
            <x v="4"/>
          </reference>
        </references>
      </pivotArea>
    </format>
    <format dxfId="9">
      <pivotArea outline="0" collapsedLevelsAreSubtotals="1" fieldPosition="0"/>
    </format>
    <format dxfId="8">
      <pivotArea dataOnly="0" labelOnly="1" outline="0" fieldPosition="0">
        <references count="1">
          <reference field="4294967294" count="5">
            <x v="0"/>
            <x v="1"/>
            <x v="2"/>
            <x v="3"/>
            <x v="4"/>
          </reference>
        </references>
      </pivotArea>
    </format>
    <format dxfId="7">
      <pivotArea outline="0" collapsedLevelsAreSubtotals="1" fieldPosition="0"/>
    </format>
    <format dxfId="6">
      <pivotArea dataOnly="0" labelOnly="1" outline="0" fieldPosition="0">
        <references count="1">
          <reference field="4294967294" count="5">
            <x v="0"/>
            <x v="1"/>
            <x v="2"/>
            <x v="3"/>
            <x v="4"/>
          </reference>
        </references>
      </pivotArea>
    </format>
    <format dxfId="5">
      <pivotArea outline="0" collapsedLevelsAreSubtotals="1" fieldPosition="0"/>
    </format>
    <format dxfId="4">
      <pivotArea dataOnly="0" labelOnly="1" outline="0" fieldPosition="0">
        <references count="1">
          <reference field="4294967294" count="5">
            <x v="0"/>
            <x v="1"/>
            <x v="2"/>
            <x v="3"/>
            <x v="4"/>
          </reference>
        </references>
      </pivotArea>
    </format>
    <format dxfId="3">
      <pivotArea outline="0" collapsedLevelsAreSubtotals="1" fieldPosition="0"/>
    </format>
    <format dxfId="2">
      <pivotArea dataOnly="0" labelOnly="1" outline="0" fieldPosition="0">
        <references count="1">
          <reference field="4294967294" count="5">
            <x v="0"/>
            <x v="1"/>
            <x v="2"/>
            <x v="3"/>
            <x v="4"/>
          </reference>
        </references>
      </pivotArea>
    </format>
    <format dxfId="1">
      <pivotArea outline="0" collapsedLevelsAreSubtotals="1" fieldPosition="0"/>
    </format>
    <format dxfId="0">
      <pivotArea dataOnly="0" labelOnly="1" outline="0" fieldPosition="0">
        <references count="1">
          <reference field="4294967294" count="5">
            <x v="0"/>
            <x v="1"/>
            <x v="2"/>
            <x v="3"/>
            <x v="4"/>
          </reference>
        </references>
      </pivotArea>
    </format>
  </formats>
  <chartFormats count="11">
    <chartFormat chart="1" format="3" series="1">
      <pivotArea type="data" outline="0" fieldPosition="0">
        <references count="2">
          <reference field="4294967294" count="1" selected="0">
            <x v="0"/>
          </reference>
          <reference field="2" count="1" selected="0">
            <x v="0"/>
          </reference>
        </references>
      </pivotArea>
    </chartFormat>
    <chartFormat chart="1" format="4" series="1">
      <pivotArea type="data" outline="0" fieldPosition="0">
        <references count="2">
          <reference field="4294967294" count="1" selected="0">
            <x v="0"/>
          </reference>
          <reference field="2" count="1" selected="0">
            <x v="1"/>
          </reference>
        </references>
      </pivotArea>
    </chartFormat>
    <chartFormat chart="1" format="5"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1"/>
          </reference>
        </references>
      </pivotArea>
    </chartFormat>
    <chartFormat chart="0" format="4" series="1">
      <pivotArea type="data" outline="0" fieldPosition="0">
        <references count="2">
          <reference field="4294967294" count="1" selected="0">
            <x v="0"/>
          </reference>
          <reference field="2" count="1" selected="0">
            <x v="2"/>
          </reference>
        </references>
      </pivotArea>
    </chartFormat>
    <chartFormat chart="2" format="12" series="1">
      <pivotArea type="data" outline="0" fieldPosition="0">
        <references count="2">
          <reference field="4294967294" count="1" selected="0">
            <x v="0"/>
          </reference>
          <reference field="2" count="1" selected="0">
            <x v="1"/>
          </reference>
        </references>
      </pivotArea>
    </chartFormat>
    <chartFormat chart="2" format="13" series="1">
      <pivotArea type="data" outline="0" fieldPosition="0">
        <references count="2">
          <reference field="4294967294" count="1" selected="0">
            <x v="0"/>
          </reference>
          <reference field="2" count="1" selected="0">
            <x v="2"/>
          </reference>
        </references>
      </pivotArea>
    </chartFormat>
    <chartFormat chart="2" format="14" series="1">
      <pivotArea type="data" outline="0" fieldPosition="0">
        <references count="2">
          <reference field="4294967294" count="1" selected="0">
            <x v="0"/>
          </reference>
          <reference field="2" count="1" selected="0">
            <x v="3"/>
          </reference>
        </references>
      </pivotArea>
    </chartFormat>
    <chartFormat chart="2" format="15" series="1">
      <pivotArea type="data" outline="0" fieldPosition="0">
        <references count="2">
          <reference field="4294967294" count="1" selected="0">
            <x v="0"/>
          </reference>
          <reference field="2" count="1" selected="0">
            <x v="4"/>
          </reference>
        </references>
      </pivotArea>
    </chartFormat>
    <chartFormat chart="2" format="16" series="1">
      <pivotArea type="data" outline="0" fieldPosition="0">
        <references count="1">
          <reference field="4294967294" count="1" selected="0">
            <x v="0"/>
          </reference>
        </references>
      </pivotArea>
    </chartFormat>
    <chartFormat chart="2" format="17" series="1">
      <pivotArea type="data" outline="0" fieldPosition="0">
        <references count="2">
          <reference field="4294967294" count="1" selected="0">
            <x v="0"/>
          </reference>
          <reference field="2"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eau croisé dynamique5"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0">
  <location ref="B3:C4" firstHeaderRow="1" firstDataRow="1" firstDataCol="1" rowPageCount="1" colPageCount="1"/>
  <pivotFields count="16">
    <pivotField axis="axisRow" showAll="0">
      <items count="2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t="default"/>
      </items>
    </pivotField>
    <pivotField showAll="0"/>
    <pivotField axis="axisPage" multipleItemSelectionAllowed="1" showAll="0">
      <items count="9">
        <item h="1" x="2"/>
        <item m="1" x="7"/>
        <item h="1" m="1" x="5"/>
        <item m="1" x="3"/>
        <item h="1" m="1" x="6"/>
        <item m="1" x="4"/>
        <item h="1" x="0"/>
        <item h="1" x="1"/>
        <item t="default"/>
      </items>
    </pivotField>
    <pivotField showAll="0"/>
    <pivotField showAll="0" defaultSubtotal="0"/>
    <pivotField showAll="0"/>
    <pivotField showAll="0" defaultSubtotal="0"/>
    <pivotField showAll="0"/>
    <pivotField showAll="0"/>
    <pivotField showAll="0"/>
    <pivotField showAll="0"/>
    <pivotField showAll="0"/>
    <pivotField showAll="0"/>
    <pivotField dataField="1" showAll="0">
      <items count="42">
        <item m="1" x="34"/>
        <item m="1" x="29"/>
        <item m="1" x="24"/>
        <item m="1" x="3"/>
        <item m="1" x="35"/>
        <item x="0"/>
        <item m="1" x="13"/>
        <item m="1" x="1"/>
        <item m="1" x="17"/>
        <item m="1" x="15"/>
        <item m="1" x="39"/>
        <item m="1" x="19"/>
        <item m="1" x="10"/>
        <item m="1" x="28"/>
        <item m="1" x="22"/>
        <item m="1" x="11"/>
        <item m="1" x="16"/>
        <item m="1" x="26"/>
        <item m="1" x="37"/>
        <item m="1" x="36"/>
        <item m="1" x="38"/>
        <item m="1" x="20"/>
        <item m="1" x="33"/>
        <item m="1" x="30"/>
        <item m="1" x="27"/>
        <item m="1" x="2"/>
        <item m="1" x="12"/>
        <item m="1" x="14"/>
        <item m="1" x="8"/>
        <item m="1" x="32"/>
        <item m="1" x="4"/>
        <item m="1" x="5"/>
        <item m="1" x="25"/>
        <item m="1" x="40"/>
        <item m="1" x="31"/>
        <item m="1" x="9"/>
        <item m="1" x="21"/>
        <item m="1" x="18"/>
        <item m="1" x="6"/>
        <item m="1" x="23"/>
        <item m="1" x="7"/>
        <item t="default"/>
      </items>
    </pivotField>
    <pivotField showAll="0"/>
    <pivotField showAll="0" defaultSubtotal="0">
      <items count="6">
        <item x="1"/>
        <item x="0"/>
        <item x="3"/>
        <item x="2"/>
        <item x="4"/>
        <item x="5"/>
      </items>
    </pivotField>
  </pivotFields>
  <rowFields count="1">
    <field x="0"/>
  </rowFields>
  <rowItems count="1">
    <i t="grand">
      <x/>
    </i>
  </rowItems>
  <colItems count="1">
    <i/>
  </colItems>
  <pageFields count="1">
    <pageField fld="2" hier="-1"/>
  </pageFields>
  <dataFields count="1">
    <dataField name="Somme de Score total" fld="13" baseField="0" baseItem="0"/>
  </dataFields>
  <chartFormats count="1">
    <chartFormat chart="3" format="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800-000001000000}" name="Tableau croisé dynamique6"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3">
  <location ref="F3:G4" firstHeaderRow="1" firstDataRow="1" firstDataCol="1" rowPageCount="1" colPageCount="1"/>
  <pivotFields count="16">
    <pivotField axis="axisRow" showAll="0">
      <items count="2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t="default"/>
      </items>
    </pivotField>
    <pivotField showAll="0"/>
    <pivotField axis="axisPage" multipleItemSelectionAllowed="1" showAll="0">
      <items count="9">
        <item h="1" x="2"/>
        <item h="1" m="1" x="7"/>
        <item m="1" x="5"/>
        <item h="1" m="1" x="3"/>
        <item m="1" x="6"/>
        <item h="1" m="1" x="4"/>
        <item h="1" x="0"/>
        <item h="1" x="1"/>
        <item t="default"/>
      </items>
    </pivotField>
    <pivotField showAll="0"/>
    <pivotField showAll="0" defaultSubtotal="0"/>
    <pivotField showAll="0"/>
    <pivotField showAll="0" defaultSubtotal="0"/>
    <pivotField showAll="0"/>
    <pivotField showAll="0"/>
    <pivotField showAll="0"/>
    <pivotField showAll="0"/>
    <pivotField showAll="0"/>
    <pivotField showAll="0"/>
    <pivotField dataField="1" showAll="0">
      <items count="42">
        <item m="1" x="34"/>
        <item m="1" x="29"/>
        <item m="1" x="24"/>
        <item m="1" x="3"/>
        <item m="1" x="35"/>
        <item x="0"/>
        <item m="1" x="13"/>
        <item m="1" x="1"/>
        <item m="1" x="17"/>
        <item m="1" x="15"/>
        <item m="1" x="39"/>
        <item m="1" x="19"/>
        <item m="1" x="10"/>
        <item m="1" x="28"/>
        <item m="1" x="22"/>
        <item m="1" x="11"/>
        <item m="1" x="16"/>
        <item m="1" x="26"/>
        <item m="1" x="37"/>
        <item m="1" x="36"/>
        <item m="1" x="38"/>
        <item m="1" x="20"/>
        <item m="1" x="33"/>
        <item m="1" x="30"/>
        <item m="1" x="27"/>
        <item m="1" x="2"/>
        <item m="1" x="12"/>
        <item m="1" x="14"/>
        <item m="1" x="8"/>
        <item m="1" x="32"/>
        <item m="1" x="4"/>
        <item m="1" x="5"/>
        <item m="1" x="25"/>
        <item m="1" x="40"/>
        <item m="1" x="31"/>
        <item m="1" x="9"/>
        <item m="1" x="21"/>
        <item m="1" x="18"/>
        <item m="1" x="6"/>
        <item m="1" x="23"/>
        <item m="1" x="7"/>
        <item t="default"/>
      </items>
    </pivotField>
    <pivotField showAll="0"/>
    <pivotField showAll="0" defaultSubtotal="0">
      <items count="6">
        <item x="1"/>
        <item x="0"/>
        <item x="3"/>
        <item x="2"/>
        <item x="4"/>
        <item x="5"/>
      </items>
    </pivotField>
  </pivotFields>
  <rowFields count="1">
    <field x="0"/>
  </rowFields>
  <rowItems count="1">
    <i t="grand">
      <x/>
    </i>
  </rowItems>
  <colItems count="1">
    <i/>
  </colItems>
  <pageFields count="1">
    <pageField fld="2" hier="-1"/>
  </pageFields>
  <dataFields count="1">
    <dataField name="Somme de Score total" fld="13" baseField="0" baseItem="0"/>
  </dataFields>
  <chartFormats count="1">
    <chartFormat chart="2"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800-000002000000}" name="Tableau croisé dynamique7" cacheId="0" applyNumberFormats="0" applyBorderFormats="0" applyFontFormats="0" applyPatternFormats="0" applyAlignmentFormats="0" applyWidthHeightFormats="1" dataCaption="Valeurs" updatedVersion="6" minRefreshableVersion="3" useAutoFormatting="1" rowGrandTotals="0" colGrandTotals="0" itemPrintTitles="1" createdVersion="6" indent="0" outline="1" outlineData="1" multipleFieldFilters="0" chartFormat="3">
  <location ref="J1:K2" firstHeaderRow="1" firstDataRow="2" firstDataCol="1"/>
  <pivotFields count="16">
    <pivotField axis="axisRow" showAll="0">
      <items count="2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t="default"/>
      </items>
    </pivotField>
    <pivotField showAll="0"/>
    <pivotField axis="axisCol" showAll="0">
      <items count="9">
        <item h="1" x="2"/>
        <item h="1" m="1" x="7"/>
        <item h="1" m="1" x="5"/>
        <item m="1" x="3"/>
        <item m="1" x="6"/>
        <item h="1" m="1" x="4"/>
        <item h="1" x="0"/>
        <item h="1" x="1"/>
        <item t="default"/>
      </items>
    </pivotField>
    <pivotField showAll="0"/>
    <pivotField showAll="0" defaultSubtotal="0"/>
    <pivotField showAll="0"/>
    <pivotField showAll="0" defaultSubtotal="0"/>
    <pivotField showAll="0"/>
    <pivotField showAll="0"/>
    <pivotField showAll="0"/>
    <pivotField showAll="0"/>
    <pivotField showAll="0"/>
    <pivotField showAll="0"/>
    <pivotField dataField="1" showAll="0">
      <items count="42">
        <item m="1" x="34"/>
        <item m="1" x="29"/>
        <item m="1" x="24"/>
        <item m="1" x="3"/>
        <item m="1" x="35"/>
        <item x="0"/>
        <item m="1" x="13"/>
        <item m="1" x="1"/>
        <item m="1" x="17"/>
        <item m="1" x="15"/>
        <item m="1" x="39"/>
        <item m="1" x="19"/>
        <item m="1" x="10"/>
        <item m="1" x="28"/>
        <item m="1" x="22"/>
        <item m="1" x="11"/>
        <item m="1" x="16"/>
        <item m="1" x="26"/>
        <item m="1" x="37"/>
        <item m="1" x="36"/>
        <item m="1" x="38"/>
        <item m="1" x="20"/>
        <item m="1" x="33"/>
        <item m="1" x="30"/>
        <item m="1" x="27"/>
        <item m="1" x="2"/>
        <item m="1" x="12"/>
        <item m="1" x="14"/>
        <item m="1" x="8"/>
        <item m="1" x="32"/>
        <item m="1" x="4"/>
        <item m="1" x="5"/>
        <item m="1" x="25"/>
        <item m="1" x="40"/>
        <item m="1" x="31"/>
        <item m="1" x="9"/>
        <item m="1" x="21"/>
        <item m="1" x="18"/>
        <item m="1" x="6"/>
        <item m="1" x="23"/>
        <item m="1" x="7"/>
        <item t="default"/>
      </items>
    </pivotField>
    <pivotField showAll="0"/>
    <pivotField showAll="0" defaultSubtotal="0">
      <items count="6">
        <item x="1"/>
        <item x="0"/>
        <item x="3"/>
        <item x="2"/>
        <item x="4"/>
        <item x="5"/>
      </items>
    </pivotField>
  </pivotFields>
  <rowFields count="1">
    <field x="0"/>
  </rowFields>
  <colFields count="1">
    <field x="2"/>
  </colFields>
  <dataFields count="1">
    <dataField name="Somme de Score total" fld="13" baseField="0" baseItem="0"/>
  </dataFields>
  <chartFormats count="3">
    <chartFormat chart="0" format="3" series="1">
      <pivotArea type="data" outline="0" fieldPosition="0">
        <references count="2">
          <reference field="4294967294" count="1" selected="0">
            <x v="0"/>
          </reference>
          <reference field="2" count="1" selected="0">
            <x v="1"/>
          </reference>
        </references>
      </pivotArea>
    </chartFormat>
    <chartFormat chart="0" format="4" series="1">
      <pivotArea type="data" outline="0" fieldPosition="0">
        <references count="2">
          <reference field="4294967294" count="1" selected="0">
            <x v="0"/>
          </reference>
          <reference field="2" count="1" selected="0">
            <x v="2"/>
          </reference>
        </references>
      </pivotArea>
    </chartFormat>
    <chartFormat chart="0" format="5"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4" displayName="Tableau4" ref="A6:U206" totalsRowShown="0" headerRowDxfId="94" dataDxfId="92" headerRowBorderDxfId="93" tableBorderDxfId="91">
  <autoFilter ref="A6:U206" xr:uid="{00000000-0009-0000-0100-000004000000}"/>
  <tableColumns count="21">
    <tableColumn id="1" xr3:uid="{00000000-0010-0000-0000-000001000000}" name="Poussin" dataDxfId="90"/>
    <tableColumn id="2" xr3:uid="{00000000-0010-0000-0000-000002000000}" name="N° Bague" dataDxfId="89"/>
    <tableColumn id="3" xr3:uid="{00000000-0010-0000-0000-000003000000}" name="Lot" dataDxfId="88"/>
    <tableColumn id="21" xr3:uid="{00000000-0010-0000-0000-000015000000}" name="Poids (g)" dataDxfId="87"/>
    <tableColumn id="4" xr3:uid="{00000000-0010-0000-0000-000004000000}" name="Longueur (cm) " dataDxfId="86"/>
    <tableColumn id="5" xr3:uid="{00000000-0010-0000-0000-000005000000}" name="Duvet " dataDxfId="85"/>
    <tableColumn id="6" xr3:uid="{00000000-0010-0000-0000-000006000000}" name="Posture" dataDxfId="84"/>
    <tableColumn id="7" xr3:uid="{00000000-0010-0000-0000-000007000000}" name="Yeux" dataDxfId="83"/>
    <tableColumn id="8" xr3:uid="{00000000-0010-0000-0000-000008000000}" name="Activité" dataDxfId="82"/>
    <tableColumn id="9" xr3:uid="{00000000-0010-0000-0000-000009000000}" name="Soust-total ( /32)" dataDxfId="81"/>
    <tableColumn id="10" xr3:uid="{00000000-0010-0000-0000-00000A000000}" name="Bec" dataDxfId="80"/>
    <tableColumn id="11" xr3:uid="{00000000-0010-0000-0000-00000B000000}" name="Pattes blessées" dataDxfId="79"/>
    <tableColumn id="12" xr3:uid="{00000000-0010-0000-0000-00000C000000}" name="Déshydratation " dataDxfId="78"/>
    <tableColumn id="13" xr3:uid="{00000000-0010-0000-0000-00000D000000}" name="Tarses" dataDxfId="77"/>
    <tableColumn id="14" xr3:uid="{00000000-0010-0000-0000-00000E000000}" name="Soust-total ( /26)" dataDxfId="76"/>
    <tableColumn id="15" xr3:uid="{00000000-0010-0000-0000-00000F000000}" name="Sac vitellin" dataDxfId="75"/>
    <tableColumn id="16" xr3:uid="{00000000-0010-0000-0000-000010000000}" name="Ombilic" dataDxfId="74"/>
    <tableColumn id="17" xr3:uid="{00000000-0010-0000-0000-000011000000}" name="Membrane" dataDxfId="73"/>
    <tableColumn id="18" xr3:uid="{00000000-0010-0000-0000-000012000000}" name="Jaune" dataDxfId="72"/>
    <tableColumn id="19" xr3:uid="{00000000-0010-0000-0000-000013000000}" name="Soust-total ( /52)" dataDxfId="71"/>
    <tableColumn id="20" xr3:uid="{00000000-0010-0000-0000-000014000000}" name="Total" dataDxfId="7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3:O203" totalsRowShown="0" headerRowDxfId="58" dataDxfId="56" headerRowBorderDxfId="57" tableBorderDxfId="55" totalsRowBorderDxfId="54">
  <autoFilter ref="A3:O203" xr:uid="{00000000-0009-0000-0100-000002000000}"/>
  <sortState ref="A3:S202">
    <sortCondition ref="A2:A202"/>
  </sortState>
  <tableColumns count="15">
    <tableColumn id="1" xr3:uid="{00000000-0010-0000-0100-000001000000}" name="Poussin" dataDxfId="53"/>
    <tableColumn id="2" xr3:uid="{00000000-0010-0000-0100-000002000000}" name="N° Bague" dataDxfId="52"/>
    <tableColumn id="3" xr3:uid="{00000000-0010-0000-0100-000003000000}" name="Lot" dataDxfId="51"/>
    <tableColumn id="15" xr3:uid="{00000000-0010-0000-0100-00000F000000}" name="Poids" dataDxfId="50">
      <calculatedColumnFormula>IF(ISBLANK('2_Saisie'!D5),"",'2_Saisie'!D5)</calculatedColumnFormula>
    </tableColumn>
    <tableColumn id="14" xr3:uid="{00000000-0010-0000-0100-00000E000000}" name="Interprétation P" dataDxfId="49">
      <calculatedColumnFormula>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calculatedColumnFormula>
    </tableColumn>
    <tableColumn id="4" xr3:uid="{00000000-0010-0000-0100-000004000000}" name="Longueur (cm)" dataDxfId="48">
      <calculatedColumnFormula>IF(ISBLANK('2_Saisie'!E5),"",'2_Saisie'!E5)</calculatedColumnFormula>
    </tableColumn>
    <tableColumn id="5" xr3:uid="{00000000-0010-0000-0100-000005000000}" name="Interprétation L" dataDxfId="47">
      <calculatedColumnFormula>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calculatedColumnFormula>
    </tableColumn>
    <tableColumn id="6" xr3:uid="{00000000-0010-0000-0100-000006000000}" name="Sous-total EGA ( /32)" dataDxfId="46">
      <calculatedColumnFormula>IF('2_Saisie'!J5=0,"",'2_Saisie'!J5)</calculatedColumnFormula>
    </tableColumn>
    <tableColumn id="7" xr3:uid="{00000000-0010-0000-0100-000007000000}" name="EGA " dataDxfId="45">
      <calculatedColumnFormula>H4</calculatedColumnFormula>
    </tableColumn>
    <tableColumn id="8" xr3:uid="{00000000-0010-0000-0100-000008000000}" name="Sous-total MID ( /26)" dataDxfId="44">
      <calculatedColumnFormula>IF('2_Saisie'!O5=0,"",'2_Saisie'!O5)</calculatedColumnFormula>
    </tableColumn>
    <tableColumn id="9" xr3:uid="{00000000-0010-0000-0100-000009000000}" name="MID " dataDxfId="43">
      <calculatedColumnFormula>J4</calculatedColumnFormula>
    </tableColumn>
    <tableColumn id="10" xr3:uid="{00000000-0010-0000-0100-00000A000000}" name="Sous-total FRI ( /52)" dataDxfId="42">
      <calculatedColumnFormula>IF('2_Saisie'!T5=0,"",'2_Saisie'!T5)</calculatedColumnFormula>
    </tableColumn>
    <tableColumn id="11" xr3:uid="{00000000-0010-0000-0100-00000B000000}" name="FRI" dataDxfId="41">
      <calculatedColumnFormula>L4</calculatedColumnFormula>
    </tableColumn>
    <tableColumn id="12" xr3:uid="{00000000-0010-0000-0100-00000C000000}" name="Score total" dataDxfId="40">
      <calculatedColumnFormula>IF('2_Saisie'!U5=0,"",'2_Saisie'!U5)</calculatedColumnFormula>
    </tableColumn>
    <tableColumn id="13" xr3:uid="{00000000-0010-0000-0100-00000D000000}" name=" Total" dataDxfId="39">
      <calculatedColumnFormula>N4</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au5" displayName="Tableau5" ref="A3:Q5" totalsRowShown="0" headerRowDxfId="38" dataDxfId="36" headerRowBorderDxfId="37" tableBorderDxfId="35">
  <autoFilter ref="A3:Q5" xr:uid="{00000000-0009-0000-0100-000005000000}"/>
  <tableColumns count="17">
    <tableColumn id="3" xr3:uid="{00000000-0010-0000-0200-000003000000}" name="Lot" dataDxfId="34"/>
    <tableColumn id="4" xr3:uid="{00000000-0010-0000-0200-000004000000}" name="Poids" dataDxfId="33">
      <calculatedColumnFormula>IF(ISBLANK('2_Saisie'!$D$7),"",AVERAGEIF('3_Résultats_Indv'!$C$4:$C$203,Autres!$I$20,'3_Résultats_Indv'!$D$4:$D$203))</calculatedColumnFormula>
    </tableColumn>
    <tableColumn id="5" xr3:uid="{00000000-0010-0000-0200-000005000000}" name="Coefficient de variation (%)" dataDxfId="32"/>
    <tableColumn id="6" xr3:uid="{00000000-0010-0000-0200-000006000000}" name="Interprétation référence" dataDxfId="31">
      <calculatedColumnFormula>IF(OR(AND(Tableau5[[#This Row],[Lot]]=Autres!$I$20,Tableau5[[#This Row],[Poids]]&lt;Autres!$D$22),AND(Tableau5[[#This Row],[Lot]]=Autres!$I$21,Tableau5[[#This Row],[Poids]]&lt;Autres!$E$22)),1,IF(OR(AND(Tableau5[[#This Row],[Lot]]=Autres!$I$20, Tableau5[[#This Row],[Poids]]&gt;=Autres!$D$22, Tableau5[[#This Row],[Poids]]&lt;Autres!$D$23),AND(Tableau5[[#This Row],[Lot]]=Autres!$I$21, Tableau5[[#This Row],[Poids]]&gt;=Autres!$E$22, Tableau5[[#This Row],[Poids]]&lt;Autres!$E$23)),2,IF(OR(AND(Tableau5[[#This Row],[Lot]]=Autres!$I$20,Tableau5[[#This Row],[Poids]]&gt;=Autres!$D$23),AND(Tableau5[[#This Row],[Lot]]=Autres!$I$21,Tableau5[[#This Row],[Poids]]&gt;=Autres!$E$23)),3)))</calculatedColumnFormula>
    </tableColumn>
    <tableColumn id="7" xr3:uid="{00000000-0010-0000-0200-000007000000}" name="Interprétation homogénéité" dataDxfId="30">
      <calculatedColumnFormula>IF(ISBLANK(Tableau5[[#This Row],[Coefficient de variation (%)]]),"",Tableau5[[#This Row],[Coefficient de variation (%)]])</calculatedColumnFormula>
    </tableColumn>
    <tableColumn id="8" xr3:uid="{00000000-0010-0000-0200-000008000000}" name="Longueur" dataDxfId="29">
      <calculatedColumnFormula>IF(ISBLANK('2_Saisie'!$E$7),"",AVERAGEIF('3_Résultats_Indv'!$C$4:$C$203,"Lot 1",'3_Résultats_Indv'!$F$4:$F$203))</calculatedColumnFormula>
    </tableColumn>
    <tableColumn id="9" xr3:uid="{00000000-0010-0000-0200-000009000000}" name="Coefficient variation (%) " dataDxfId="28">
      <calculatedColumnFormula>Autres!C35/Tableau5[[#This Row],[Longueur]]*100</calculatedColumnFormula>
    </tableColumn>
    <tableColumn id="1" xr3:uid="{00000000-0010-0000-0200-000001000000}" name="Interprétation référence2" dataDxfId="27">
      <calculatedColumnFormula>IF(OR(AND(Tableau5[[#This Row],[Lot]]=Autres!$I$20, '1_Infos lot'!$E$7="Début",Tableau5[[#This Row],[Longueur]]&lt;Autres!$F$27),AND(Tableau5[[#This Row],[Lot]]=Autres!$I$20, '1_Infos lot'!$E$7="Milieu",Tableau5[[#This Row],[Longueur]]&lt;Autres!$F$28),AND(Tableau5[[#This Row],[Lot]]=Autres!$I$20, '1_Infos lot'!$E$7="Fin",Tableau5[[#This Row],[Longueur]]&lt;Autres!$F$29),AND(Tableau5[[#This Row],[Lot]]=Autres!$I$21, '1_Infos lot'!$E$12="Début",Tableau5[[#This Row],[Longueur]]&lt;Autres!$F$27), AND(Tableau5[[#This Row],[Lot]]=Autres!$I$21, '1_Infos lot'!$E$12="Milieu",Tableau5[[#This Row],[Longueur]]&lt;Autres!$F$28), AND(Tableau5[[#This Row],[Lot]]=Autres!$I$21, '1_Infos lot'!$E$12="Fin",Tableau5[[#This Row],[Longueur]]&lt;Autres!$F$29)),1,IF(OR(AND(Tableau5[[#This Row],[Lot]]=Autres!$I$20, '1_Infos lot'!$E$7="Début",Tableau5[[#This Row],[Longueur]]&gt;=Autres!$F$27,Tableau5[[#This Row],[Longueur]]&lt;Autres!$E$27),AND(Tableau5[[#This Row],[Lot]]=Autres!$I$20, '1_Infos lot'!$E$7="Milieu",Tableau5[[#This Row],[Longueur]]&gt;=Autres!$F$28,Tableau5[[#This Row],[Longueur]]&lt;Autres!$E$28),AND(Tableau5[[#This Row],[Lot]]=Autres!$I$20, '1_Infos lot'!$E$7="Fin", ,Tableau5[[#This Row],[Longueur]]&gt;=Autres!$F$29, Tableau5[[#This Row],[Longueur]]&lt;Autres!$E$29), AND(Tableau5[[#This Row],[Lot]]=Autres!$I$21, '1_Infos lot'!$E$12="Début",Tableau5[[#This Row],[Longueur]]&gt;=Autres!$F$27,Tableau5[[#This Row],[Longueur]]&lt;Autres!$E$27),AND(Tableau5[[#This Row],[Lot]]=Autres!$I$21, '1_Infos lot'!$E$12="Milieu",Tableau5[[#This Row],[Longueur]]&gt;=Autres!$F$28,Tableau5[[#This Row],[Longueur]]&lt;Autres!$E$28),AND(Tableau5[[#This Row],[Lot]]=Autres!$I$21, '1_Infos lot'!$E$12="Fin",Tableau5[[#This Row],[Longueur]]&gt;=Autres!$F$29,Tableau5[[#This Row],[Longueur]]&lt;Autres!$E$29)),2,IF(OR(AND(Tableau5[[#This Row],[Lot]]=Autres!$I$20, '1_Infos lot'!$E$7="Début",Tableau5[[#This Row],[Longueur]]&gt;=Autres!$E$27),AND(Tableau5[[#This Row],[Lot]]=Autres!$I$20, '1_Infos lot'!$E$7="Milieu",Tableau5[[#This Row],[Longueur]]&gt;=Autres!$E$28),AND(Tableau5[[#This Row],[Lot]]=Autres!$I$20, '1_Infos lot'!$E$7="Fin",Tableau5[[#This Row],[Longueur]]&gt;=Autres!$E$29),AND(Tableau5[[#This Row],[Lot]]=Autres!$I$21, '1_Infos lot'!$E$12="Début",Tableau5[[#This Row],[Longueur]]&gt;=Autres!$E$27), AND(Tableau5[[#This Row],[Lot]]=Autres!$I$21, '1_Infos lot'!$E$12="Milieu",Tableau5[[#This Row],[Longueur]]&gt;=Autres!$E$28), AND(Tableau5[[#This Row],[Lot]]=Autres!$I$21, '1_Infos lot'!$E$12="Fin",Tableau5[[#This Row],[Longueur]]&gt;=Autres!$F$29)),3,"")))</calculatedColumnFormula>
    </tableColumn>
    <tableColumn id="2" xr3:uid="{00000000-0010-0000-0200-000002000000}" name="Interprétation homogénéité L" dataDxfId="26">
      <calculatedColumnFormula>IF(ISBLANK(Tableau5[[#This Row],[Coefficient variation (%) ]]),"",Tableau5[[#This Row],[Coefficient variation (%) ]])</calculatedColumnFormula>
    </tableColumn>
    <tableColumn id="12" xr3:uid="{00000000-0010-0000-0200-00000C000000}" name="Sous-total EGA ( /32)" dataDxfId="25">
      <calculatedColumnFormula>IF(ISBLANK('2_Saisie'!$F$7),"",AVERAGEIF('3_Résultats_Indv'!$C$4:$C$203,Autres!$I$20,'3_Résultats_Indv'!$H$4:$H$203))</calculatedColumnFormula>
    </tableColumn>
    <tableColumn id="13" xr3:uid="{00000000-0010-0000-0200-00000D000000}" name="EGA " dataDxfId="24">
      <calculatedColumnFormula>Tableau2[[#This Row],[Sous-total EGA ( /32)]]</calculatedColumnFormula>
    </tableColumn>
    <tableColumn id="14" xr3:uid="{00000000-0010-0000-0200-00000E000000}" name="Sous-total MID ( /26)" dataDxfId="23">
      <calculatedColumnFormula>IF(ISBLANK('2_Saisie'!$K$7),"",AVERAGEIF('3_Résultats_Indv'!$C$4:$C$203,Autres!$I$20,'3_Résultats_Indv'!$J$4:$J$203))</calculatedColumnFormula>
    </tableColumn>
    <tableColumn id="15" xr3:uid="{00000000-0010-0000-0200-00000F000000}" name="MID " dataDxfId="22">
      <calculatedColumnFormula>Tableau5[[#This Row],[Sous-total MID ( /26)]]</calculatedColumnFormula>
    </tableColumn>
    <tableColumn id="16" xr3:uid="{00000000-0010-0000-0200-000010000000}" name="Sous-total FRI ( /52)" dataDxfId="21">
      <calculatedColumnFormula>IF(ISBLANK('2_Saisie'!$P$7),"",AVERAGEIF('3_Résultats_Indv'!$C$4:$C$203,"Lot 1",'3_Résultats_Indv'!$L$4:$L$203))</calculatedColumnFormula>
    </tableColumn>
    <tableColumn id="17" xr3:uid="{00000000-0010-0000-0200-000011000000}" name="FRI" dataDxfId="20">
      <calculatedColumnFormula>Tableau2[[#This Row],[Sous-total FRI ( /52)]]</calculatedColumnFormula>
    </tableColumn>
    <tableColumn id="18" xr3:uid="{00000000-0010-0000-0200-000012000000}" name="Score total" dataDxfId="19">
      <calculatedColumnFormula>IF(ISBLANK('2_Saisie'!$F$7),"",AVERAGEIF('3_Résultats_Indv'!$C$4:$C$203,"Lot 1",'3_Résultats_Indv'!$N$4:$N$203))</calculatedColumnFormula>
    </tableColumn>
    <tableColumn id="19" xr3:uid="{00000000-0010-0000-0200-000013000000}" name=" Total" dataDxfId="18">
      <calculatedColumnFormula>Tableau2[[#This Row],[Score total]]</calculatedColumnFormula>
    </tableColumn>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pivotTable" Target="../pivotTables/pivotTable1.xml"/><Relationship Id="rId5" Type="http://schemas.openxmlformats.org/officeDocument/2006/relationships/comments" Target="../comments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printerSettings" Target="../printerSettings/printerSettings7.bin"/><Relationship Id="rId4"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4.9989318521683403E-2"/>
  </sheetPr>
  <dimension ref="B1:D27"/>
  <sheetViews>
    <sheetView zoomScale="130" zoomScaleNormal="130" workbookViewId="0">
      <selection activeCell="F14" sqref="F14"/>
    </sheetView>
  </sheetViews>
  <sheetFormatPr baseColWidth="10" defaultRowHeight="15" x14ac:dyDescent="0.25"/>
  <cols>
    <col min="1" max="1" width="7.42578125" customWidth="1"/>
    <col min="2" max="2" width="80.85546875" customWidth="1"/>
  </cols>
  <sheetData>
    <row r="1" spans="2:4" ht="11.45" customHeight="1" x14ac:dyDescent="0.25">
      <c r="B1" s="316" t="s">
        <v>123</v>
      </c>
    </row>
    <row r="2" spans="2:4" ht="7.5" customHeight="1" thickBot="1" x14ac:dyDescent="0.3">
      <c r="B2" s="317"/>
    </row>
    <row r="3" spans="2:4" x14ac:dyDescent="0.25">
      <c r="B3" s="153"/>
    </row>
    <row r="4" spans="2:4" x14ac:dyDescent="0.25">
      <c r="B4" s="159" t="s">
        <v>120</v>
      </c>
    </row>
    <row r="5" spans="2:4" x14ac:dyDescent="0.25">
      <c r="B5" s="154" t="s">
        <v>126</v>
      </c>
      <c r="D5" s="176"/>
    </row>
    <row r="6" spans="2:4" ht="9" customHeight="1" x14ac:dyDescent="0.25">
      <c r="B6" s="155"/>
    </row>
    <row r="7" spans="2:4" x14ac:dyDescent="0.25">
      <c r="B7" s="159" t="s">
        <v>112</v>
      </c>
    </row>
    <row r="8" spans="2:4" x14ac:dyDescent="0.25">
      <c r="B8" s="156" t="s">
        <v>113</v>
      </c>
    </row>
    <row r="9" spans="2:4" x14ac:dyDescent="0.25">
      <c r="B9" s="156" t="s">
        <v>114</v>
      </c>
    </row>
    <row r="10" spans="2:4" x14ac:dyDescent="0.25">
      <c r="B10" s="156" t="s">
        <v>115</v>
      </c>
    </row>
    <row r="11" spans="2:4" x14ac:dyDescent="0.25">
      <c r="B11" s="156" t="s">
        <v>116</v>
      </c>
    </row>
    <row r="12" spans="2:4" ht="6.95" customHeight="1" x14ac:dyDescent="0.25">
      <c r="B12" s="155"/>
    </row>
    <row r="13" spans="2:4" x14ac:dyDescent="0.25">
      <c r="B13" s="160" t="s">
        <v>117</v>
      </c>
    </row>
    <row r="14" spans="2:4" ht="39" x14ac:dyDescent="0.25">
      <c r="B14" s="157" t="s">
        <v>124</v>
      </c>
    </row>
    <row r="15" spans="2:4" x14ac:dyDescent="0.25">
      <c r="B15" s="157" t="s">
        <v>118</v>
      </c>
    </row>
    <row r="16" spans="2:4" ht="8.1" customHeight="1" x14ac:dyDescent="0.25">
      <c r="B16" s="155"/>
    </row>
    <row r="17" spans="2:2" x14ac:dyDescent="0.25">
      <c r="B17" s="162" t="s">
        <v>114</v>
      </c>
    </row>
    <row r="18" spans="2:2" ht="26.25" x14ac:dyDescent="0.25">
      <c r="B18" s="157" t="s">
        <v>121</v>
      </c>
    </row>
    <row r="19" spans="2:2" x14ac:dyDescent="0.25">
      <c r="B19" s="157" t="s">
        <v>119</v>
      </c>
    </row>
    <row r="20" spans="2:2" ht="8.1" customHeight="1" x14ac:dyDescent="0.25">
      <c r="B20" s="155"/>
    </row>
    <row r="21" spans="2:2" x14ac:dyDescent="0.25">
      <c r="B21" s="163" t="s">
        <v>115</v>
      </c>
    </row>
    <row r="22" spans="2:2" ht="39" x14ac:dyDescent="0.25">
      <c r="B22" s="157" t="s">
        <v>125</v>
      </c>
    </row>
    <row r="23" spans="2:2" ht="26.25" x14ac:dyDescent="0.25">
      <c r="B23" s="157" t="s">
        <v>129</v>
      </c>
    </row>
    <row r="24" spans="2:2" ht="8.4499999999999993" customHeight="1" x14ac:dyDescent="0.25">
      <c r="B24" s="155"/>
    </row>
    <row r="25" spans="2:2" x14ac:dyDescent="0.25">
      <c r="B25" s="161" t="s">
        <v>122</v>
      </c>
    </row>
    <row r="26" spans="2:2" ht="39" x14ac:dyDescent="0.25">
      <c r="B26" s="157" t="s">
        <v>127</v>
      </c>
    </row>
    <row r="27" spans="2:2" ht="15.75" thickBot="1" x14ac:dyDescent="0.3">
      <c r="B27" s="158" t="s">
        <v>128</v>
      </c>
    </row>
  </sheetData>
  <mergeCells count="1">
    <mergeCell ref="B1: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0" tint="-0.499984740745262"/>
  </sheetPr>
  <dimension ref="A1:K204"/>
  <sheetViews>
    <sheetView zoomScaleNormal="100" workbookViewId="0">
      <selection activeCell="C12" sqref="C12"/>
    </sheetView>
  </sheetViews>
  <sheetFormatPr baseColWidth="10" defaultRowHeight="15" x14ac:dyDescent="0.25"/>
  <cols>
    <col min="2" max="2" width="17.140625" bestFit="1" customWidth="1"/>
    <col min="3" max="3" width="15.85546875" bestFit="1" customWidth="1"/>
    <col min="4" max="4" width="24.5703125" bestFit="1" customWidth="1"/>
    <col min="6" max="6" width="24.5703125" bestFit="1" customWidth="1"/>
    <col min="7" max="7" width="17.140625" bestFit="1" customWidth="1"/>
    <col min="8" max="8" width="12.5703125" customWidth="1"/>
    <col min="9" max="9" width="14.42578125" bestFit="1" customWidth="1"/>
    <col min="10" max="10" width="12.7109375" customWidth="1"/>
  </cols>
  <sheetData>
    <row r="1" spans="1:11" ht="18.75" x14ac:dyDescent="0.25">
      <c r="A1" s="321" t="s">
        <v>99</v>
      </c>
      <c r="B1" s="321"/>
      <c r="C1" s="321"/>
      <c r="D1" s="321"/>
      <c r="E1" s="321"/>
      <c r="F1" s="321"/>
      <c r="G1" s="321"/>
    </row>
    <row r="3" spans="1:11" x14ac:dyDescent="0.25">
      <c r="B3" s="86"/>
      <c r="C3" s="87"/>
    </row>
    <row r="4" spans="1:11" x14ac:dyDescent="0.25">
      <c r="B4" s="319" t="s">
        <v>83</v>
      </c>
      <c r="C4" s="320"/>
      <c r="D4" s="320"/>
      <c r="E4" s="320"/>
      <c r="F4" s="320"/>
      <c r="G4" s="320"/>
      <c r="K4" s="5"/>
    </row>
    <row r="5" spans="1:11" x14ac:dyDescent="0.25">
      <c r="B5" s="3" t="s">
        <v>140</v>
      </c>
      <c r="C5" s="190">
        <v>44075</v>
      </c>
      <c r="D5" s="3" t="s">
        <v>0</v>
      </c>
      <c r="E5" s="192"/>
      <c r="F5" s="188" t="s">
        <v>141</v>
      </c>
      <c r="G5" s="192"/>
      <c r="K5" s="5"/>
    </row>
    <row r="6" spans="1:11" x14ac:dyDescent="0.25">
      <c r="B6" s="3" t="s">
        <v>138</v>
      </c>
      <c r="C6" s="191" t="s">
        <v>226</v>
      </c>
      <c r="D6" s="3" t="s">
        <v>130</v>
      </c>
      <c r="E6" s="192"/>
      <c r="F6" s="188" t="s">
        <v>107</v>
      </c>
      <c r="G6" s="192"/>
      <c r="K6" s="5"/>
    </row>
    <row r="7" spans="1:11" x14ac:dyDescent="0.25">
      <c r="B7" s="3" t="s">
        <v>139</v>
      </c>
      <c r="C7" s="312" t="str">
        <f>C6&amp;"-"&amp;""&amp;TEXT(C5,"jj/mm/aa")</f>
        <v>P1-01/09/20</v>
      </c>
      <c r="D7" s="3" t="s">
        <v>97</v>
      </c>
      <c r="E7" s="191"/>
      <c r="F7" s="318"/>
      <c r="G7" s="318"/>
      <c r="K7" s="5"/>
    </row>
    <row r="8" spans="1:11" ht="13.5" customHeight="1" x14ac:dyDescent="0.25">
      <c r="F8" s="5"/>
      <c r="G8" s="5"/>
      <c r="H8" s="5"/>
      <c r="I8" s="5"/>
      <c r="J8" s="5"/>
      <c r="K8" s="5"/>
    </row>
    <row r="9" spans="1:11" x14ac:dyDescent="0.25">
      <c r="B9" s="319" t="s">
        <v>82</v>
      </c>
      <c r="C9" s="320"/>
      <c r="D9" s="320"/>
      <c r="E9" s="320"/>
      <c r="F9" s="320"/>
      <c r="G9" s="320"/>
      <c r="H9" s="5"/>
      <c r="I9" s="5"/>
      <c r="J9" s="5"/>
      <c r="K9" s="5"/>
    </row>
    <row r="10" spans="1:11" x14ac:dyDescent="0.25">
      <c r="B10" s="3" t="s">
        <v>140</v>
      </c>
      <c r="C10" s="190">
        <v>44075</v>
      </c>
      <c r="D10" s="3" t="s">
        <v>0</v>
      </c>
      <c r="E10" s="192"/>
      <c r="F10" s="188" t="s">
        <v>141</v>
      </c>
      <c r="G10" s="192"/>
      <c r="H10" s="5"/>
      <c r="I10" s="5"/>
      <c r="J10" s="5"/>
      <c r="K10" s="5"/>
    </row>
    <row r="11" spans="1:11" x14ac:dyDescent="0.25">
      <c r="B11" s="3" t="s">
        <v>138</v>
      </c>
      <c r="C11" s="191" t="s">
        <v>227</v>
      </c>
      <c r="D11" s="3" t="s">
        <v>130</v>
      </c>
      <c r="E11" s="192"/>
      <c r="F11" s="188" t="s">
        <v>107</v>
      </c>
      <c r="G11" s="192"/>
      <c r="H11" s="5"/>
      <c r="I11" s="5"/>
      <c r="J11" s="5"/>
      <c r="K11" s="5"/>
    </row>
    <row r="12" spans="1:11" x14ac:dyDescent="0.25">
      <c r="B12" s="3" t="s">
        <v>139</v>
      </c>
      <c r="C12" s="312" t="str">
        <f>C11&amp;"-"&amp;""&amp;TEXT(C10,"jj/mm/aa")</f>
        <v>P2-01/09/20</v>
      </c>
      <c r="D12" s="3" t="s">
        <v>97</v>
      </c>
      <c r="E12" s="191"/>
      <c r="F12" s="318"/>
      <c r="G12" s="318"/>
      <c r="H12" s="5"/>
      <c r="I12" s="5"/>
      <c r="J12" s="5"/>
      <c r="K12" s="5"/>
    </row>
    <row r="13" spans="1:11" x14ac:dyDescent="0.25">
      <c r="F13" s="5"/>
      <c r="G13" s="5"/>
      <c r="H13" s="5"/>
      <c r="I13" s="5"/>
      <c r="J13" s="5"/>
      <c r="K13" s="5"/>
    </row>
    <row r="14" spans="1:11" x14ac:dyDescent="0.25">
      <c r="F14" s="5"/>
      <c r="G14" s="5"/>
      <c r="H14" s="5"/>
      <c r="I14" s="5"/>
      <c r="J14" s="5"/>
      <c r="K14" s="5"/>
    </row>
    <row r="15" spans="1:11" x14ac:dyDescent="0.25">
      <c r="F15" s="5"/>
      <c r="G15" s="5"/>
      <c r="H15" s="5"/>
      <c r="I15" s="5"/>
      <c r="J15" s="5"/>
      <c r="K15" s="5"/>
    </row>
    <row r="16" spans="1:11" x14ac:dyDescent="0.25">
      <c r="F16" s="5"/>
      <c r="G16" s="5"/>
      <c r="H16" s="5"/>
      <c r="I16" s="5"/>
      <c r="J16" s="5"/>
      <c r="K16" s="5"/>
    </row>
    <row r="17" spans="6:11" x14ac:dyDescent="0.25">
      <c r="F17" s="5"/>
      <c r="G17" s="5"/>
      <c r="H17" s="5"/>
      <c r="I17" s="5"/>
      <c r="J17" s="5"/>
      <c r="K17" s="5"/>
    </row>
    <row r="18" spans="6:11" x14ac:dyDescent="0.25">
      <c r="F18" s="5"/>
      <c r="G18" s="5"/>
      <c r="H18" s="5"/>
      <c r="I18" s="5"/>
      <c r="J18" s="5"/>
      <c r="K18" s="5"/>
    </row>
    <row r="19" spans="6:11" x14ac:dyDescent="0.25">
      <c r="F19" s="5"/>
      <c r="G19" s="5"/>
      <c r="H19" s="5"/>
      <c r="I19" s="5"/>
      <c r="J19" s="5"/>
      <c r="K19" s="5"/>
    </row>
    <row r="20" spans="6:11" x14ac:dyDescent="0.25">
      <c r="F20" s="5"/>
      <c r="G20" s="5"/>
      <c r="H20" s="5"/>
      <c r="I20" s="5"/>
      <c r="J20" s="5"/>
      <c r="K20" s="5"/>
    </row>
    <row r="21" spans="6:11" x14ac:dyDescent="0.25">
      <c r="F21" s="5"/>
      <c r="G21" s="5"/>
      <c r="H21" s="5"/>
      <c r="I21" s="5"/>
      <c r="J21" s="5"/>
      <c r="K21" s="5"/>
    </row>
    <row r="22" spans="6:11" x14ac:dyDescent="0.25">
      <c r="F22" s="5"/>
      <c r="G22" s="5"/>
      <c r="H22" s="5"/>
      <c r="I22" s="5"/>
      <c r="J22" s="5"/>
      <c r="K22" s="5"/>
    </row>
    <row r="23" spans="6:11" x14ac:dyDescent="0.25">
      <c r="F23" s="5"/>
      <c r="G23" s="5"/>
      <c r="H23" s="5"/>
      <c r="I23" s="5"/>
      <c r="J23" s="5"/>
      <c r="K23" s="5"/>
    </row>
    <row r="24" spans="6:11" x14ac:dyDescent="0.25">
      <c r="F24" s="5"/>
      <c r="G24" s="5"/>
      <c r="H24" s="5"/>
      <c r="I24" s="5"/>
      <c r="J24" s="5"/>
      <c r="K24" s="5"/>
    </row>
    <row r="25" spans="6:11" x14ac:dyDescent="0.25">
      <c r="F25" s="5"/>
      <c r="G25" s="5"/>
      <c r="H25" s="5"/>
      <c r="I25" s="5"/>
      <c r="J25" s="5"/>
      <c r="K25" s="5"/>
    </row>
    <row r="26" spans="6:11" x14ac:dyDescent="0.25">
      <c r="F26" s="5"/>
      <c r="G26" s="5"/>
      <c r="H26" s="5"/>
      <c r="I26" s="5"/>
      <c r="J26" s="5"/>
      <c r="K26" s="5"/>
    </row>
    <row r="27" spans="6:11" x14ac:dyDescent="0.25">
      <c r="F27" s="5"/>
      <c r="G27" s="5"/>
      <c r="H27" s="5"/>
      <c r="I27" s="5"/>
      <c r="J27" s="5"/>
      <c r="K27" s="5"/>
    </row>
    <row r="28" spans="6:11" x14ac:dyDescent="0.25">
      <c r="F28" s="5"/>
      <c r="G28" s="5"/>
      <c r="H28" s="5"/>
      <c r="I28" s="5"/>
      <c r="J28" s="5"/>
      <c r="K28" s="5"/>
    </row>
    <row r="29" spans="6:11" x14ac:dyDescent="0.25">
      <c r="F29" s="5"/>
      <c r="G29" s="5"/>
      <c r="H29" s="5"/>
      <c r="I29" s="5"/>
      <c r="J29" s="5"/>
      <c r="K29" s="5"/>
    </row>
    <row r="30" spans="6:11" x14ac:dyDescent="0.25">
      <c r="F30" s="5"/>
      <c r="G30" s="5"/>
      <c r="H30" s="5"/>
      <c r="I30" s="5"/>
      <c r="J30" s="5"/>
      <c r="K30" s="5"/>
    </row>
    <row r="31" spans="6:11" x14ac:dyDescent="0.25">
      <c r="F31" s="5"/>
      <c r="G31" s="5"/>
      <c r="H31" s="5"/>
      <c r="I31" s="5"/>
      <c r="J31" s="5"/>
      <c r="K31" s="5"/>
    </row>
    <row r="32" spans="6:11" x14ac:dyDescent="0.25">
      <c r="F32" s="5"/>
      <c r="G32" s="5"/>
      <c r="H32" s="5"/>
      <c r="I32" s="5"/>
      <c r="J32" s="5"/>
      <c r="K32" s="5"/>
    </row>
    <row r="33" spans="6:11" x14ac:dyDescent="0.25">
      <c r="F33" s="5"/>
      <c r="G33" s="5"/>
      <c r="H33" s="5"/>
      <c r="I33" s="5"/>
      <c r="J33" s="5"/>
      <c r="K33" s="5"/>
    </row>
    <row r="34" spans="6:11" x14ac:dyDescent="0.25">
      <c r="F34" s="5"/>
      <c r="G34" s="5"/>
      <c r="H34" s="5"/>
      <c r="I34" s="5"/>
      <c r="J34" s="5"/>
      <c r="K34" s="5"/>
    </row>
    <row r="35" spans="6:11" x14ac:dyDescent="0.25">
      <c r="F35" s="5"/>
      <c r="G35" s="5"/>
      <c r="H35" s="5"/>
      <c r="I35" s="5"/>
      <c r="J35" s="5"/>
      <c r="K35" s="5"/>
    </row>
    <row r="36" spans="6:11" x14ac:dyDescent="0.25">
      <c r="F36" s="5"/>
      <c r="G36" s="5"/>
      <c r="H36" s="5"/>
      <c r="I36" s="5"/>
      <c r="J36" s="5"/>
      <c r="K36" s="5"/>
    </row>
    <row r="37" spans="6:11" x14ac:dyDescent="0.25">
      <c r="F37" s="5"/>
      <c r="G37" s="5"/>
      <c r="H37" s="5"/>
      <c r="I37" s="5"/>
      <c r="J37" s="5"/>
      <c r="K37" s="5"/>
    </row>
    <row r="38" spans="6:11" x14ac:dyDescent="0.25">
      <c r="F38" s="5"/>
      <c r="G38" s="5"/>
      <c r="H38" s="5"/>
      <c r="I38" s="5"/>
      <c r="J38" s="5"/>
      <c r="K38" s="5"/>
    </row>
    <row r="39" spans="6:11" x14ac:dyDescent="0.25">
      <c r="F39" s="5"/>
      <c r="G39" s="5"/>
      <c r="H39" s="5"/>
      <c r="I39" s="5"/>
      <c r="J39" s="5"/>
      <c r="K39" s="5"/>
    </row>
    <row r="40" spans="6:11" x14ac:dyDescent="0.25">
      <c r="F40" s="5"/>
      <c r="G40" s="5"/>
      <c r="H40" s="5"/>
      <c r="I40" s="5"/>
      <c r="J40" s="5"/>
      <c r="K40" s="5"/>
    </row>
    <row r="41" spans="6:11" x14ac:dyDescent="0.25">
      <c r="F41" s="5"/>
      <c r="G41" s="5"/>
      <c r="H41" s="5"/>
      <c r="I41" s="5"/>
      <c r="J41" s="5"/>
      <c r="K41" s="5"/>
    </row>
    <row r="42" spans="6:11" x14ac:dyDescent="0.25">
      <c r="F42" s="5"/>
      <c r="G42" s="5"/>
      <c r="H42" s="5"/>
      <c r="I42" s="5"/>
      <c r="J42" s="5"/>
      <c r="K42" s="5"/>
    </row>
    <row r="43" spans="6:11" x14ac:dyDescent="0.25">
      <c r="F43" s="5"/>
      <c r="G43" s="5"/>
      <c r="H43" s="5"/>
      <c r="I43" s="5"/>
      <c r="J43" s="5"/>
      <c r="K43" s="5"/>
    </row>
    <row r="44" spans="6:11" x14ac:dyDescent="0.25">
      <c r="F44" s="5"/>
      <c r="G44" s="5"/>
      <c r="H44" s="5"/>
      <c r="I44" s="5"/>
      <c r="J44" s="5"/>
      <c r="K44" s="5"/>
    </row>
    <row r="45" spans="6:11" x14ac:dyDescent="0.25">
      <c r="F45" s="5"/>
      <c r="G45" s="5"/>
      <c r="H45" s="5"/>
      <c r="I45" s="5"/>
      <c r="J45" s="5"/>
      <c r="K45" s="5"/>
    </row>
    <row r="46" spans="6:11" x14ac:dyDescent="0.25">
      <c r="F46" s="5"/>
      <c r="G46" s="5"/>
      <c r="H46" s="5"/>
      <c r="I46" s="5"/>
      <c r="J46" s="5"/>
      <c r="K46" s="5"/>
    </row>
    <row r="47" spans="6:11" x14ac:dyDescent="0.25">
      <c r="F47" s="5"/>
      <c r="G47" s="5"/>
      <c r="H47" s="5"/>
      <c r="I47" s="5"/>
      <c r="J47" s="5"/>
      <c r="K47" s="5"/>
    </row>
    <row r="48" spans="6:11" x14ac:dyDescent="0.25">
      <c r="F48" s="5"/>
      <c r="G48" s="5"/>
      <c r="H48" s="5"/>
      <c r="I48" s="5"/>
      <c r="J48" s="5"/>
      <c r="K48" s="5"/>
    </row>
    <row r="49" spans="6:11" x14ac:dyDescent="0.25">
      <c r="F49" s="5"/>
      <c r="G49" s="5"/>
      <c r="H49" s="5"/>
      <c r="I49" s="5"/>
      <c r="J49" s="5"/>
      <c r="K49" s="5"/>
    </row>
    <row r="50" spans="6:11" x14ac:dyDescent="0.25">
      <c r="F50" s="5"/>
      <c r="G50" s="5"/>
      <c r="H50" s="5"/>
      <c r="I50" s="5"/>
      <c r="J50" s="5"/>
      <c r="K50" s="5"/>
    </row>
    <row r="51" spans="6:11" x14ac:dyDescent="0.25">
      <c r="F51" s="5"/>
      <c r="G51" s="5"/>
      <c r="H51" s="5"/>
      <c r="I51" s="5"/>
      <c r="J51" s="5"/>
      <c r="K51" s="5"/>
    </row>
    <row r="52" spans="6:11" x14ac:dyDescent="0.25">
      <c r="F52" s="5"/>
      <c r="G52" s="5"/>
      <c r="H52" s="5"/>
      <c r="I52" s="5"/>
      <c r="J52" s="5"/>
      <c r="K52" s="5"/>
    </row>
    <row r="53" spans="6:11" x14ac:dyDescent="0.25">
      <c r="F53" s="5"/>
      <c r="G53" s="5"/>
      <c r="H53" s="5"/>
      <c r="I53" s="5"/>
      <c r="J53" s="5"/>
      <c r="K53" s="5"/>
    </row>
    <row r="54" spans="6:11" x14ac:dyDescent="0.25">
      <c r="F54" s="5"/>
      <c r="G54" s="5"/>
      <c r="H54" s="5"/>
      <c r="I54" s="5"/>
      <c r="J54" s="5"/>
      <c r="K54" s="5"/>
    </row>
    <row r="55" spans="6:11" x14ac:dyDescent="0.25">
      <c r="F55" s="5"/>
      <c r="G55" s="5"/>
      <c r="H55" s="5"/>
      <c r="I55" s="5"/>
      <c r="J55" s="5"/>
      <c r="K55" s="5"/>
    </row>
    <row r="56" spans="6:11" x14ac:dyDescent="0.25">
      <c r="F56" s="5"/>
      <c r="G56" s="5"/>
      <c r="H56" s="5"/>
      <c r="I56" s="5"/>
      <c r="J56" s="5"/>
      <c r="K56" s="5"/>
    </row>
    <row r="57" spans="6:11" x14ac:dyDescent="0.25">
      <c r="F57" s="5"/>
      <c r="G57" s="5"/>
      <c r="H57" s="5"/>
      <c r="I57" s="5"/>
      <c r="J57" s="5"/>
      <c r="K57" s="5"/>
    </row>
    <row r="58" spans="6:11" x14ac:dyDescent="0.25">
      <c r="F58" s="5"/>
      <c r="G58" s="5"/>
      <c r="H58" s="5"/>
      <c r="I58" s="5"/>
      <c r="J58" s="5"/>
      <c r="K58" s="5"/>
    </row>
    <row r="59" spans="6:11" x14ac:dyDescent="0.25">
      <c r="F59" s="5"/>
      <c r="G59" s="5"/>
      <c r="H59" s="5"/>
      <c r="I59" s="5"/>
      <c r="J59" s="5"/>
      <c r="K59" s="5"/>
    </row>
    <row r="60" spans="6:11" x14ac:dyDescent="0.25">
      <c r="F60" s="5"/>
      <c r="G60" s="5"/>
      <c r="H60" s="5"/>
      <c r="I60" s="5"/>
      <c r="J60" s="5"/>
      <c r="K60" s="5"/>
    </row>
    <row r="61" spans="6:11" x14ac:dyDescent="0.25">
      <c r="F61" s="5"/>
      <c r="G61" s="5"/>
      <c r="H61" s="5"/>
      <c r="I61" s="5"/>
      <c r="J61" s="5"/>
      <c r="K61" s="5"/>
    </row>
    <row r="62" spans="6:11" x14ac:dyDescent="0.25">
      <c r="F62" s="5"/>
      <c r="G62" s="5"/>
      <c r="H62" s="5"/>
      <c r="I62" s="5"/>
      <c r="J62" s="5"/>
      <c r="K62" s="5"/>
    </row>
    <row r="63" spans="6:11" x14ac:dyDescent="0.25">
      <c r="F63" s="5"/>
      <c r="G63" s="5"/>
      <c r="H63" s="5"/>
      <c r="I63" s="5"/>
      <c r="J63" s="5"/>
      <c r="K63" s="5"/>
    </row>
    <row r="64" spans="6:11" x14ac:dyDescent="0.25">
      <c r="F64" s="5"/>
      <c r="G64" s="5"/>
      <c r="H64" s="5"/>
      <c r="I64" s="5"/>
      <c r="J64" s="5"/>
      <c r="K64" s="5"/>
    </row>
    <row r="65" spans="6:11" x14ac:dyDescent="0.25">
      <c r="F65" s="5"/>
      <c r="G65" s="5"/>
      <c r="H65" s="5"/>
      <c r="I65" s="5"/>
      <c r="J65" s="5"/>
      <c r="K65" s="5"/>
    </row>
    <row r="66" spans="6:11" x14ac:dyDescent="0.25">
      <c r="F66" s="5"/>
      <c r="G66" s="5"/>
      <c r="H66" s="5"/>
      <c r="I66" s="5"/>
      <c r="J66" s="5"/>
      <c r="K66" s="5"/>
    </row>
    <row r="67" spans="6:11" x14ac:dyDescent="0.25">
      <c r="F67" s="5"/>
      <c r="G67" s="5"/>
      <c r="H67" s="5"/>
      <c r="I67" s="5"/>
      <c r="J67" s="5"/>
      <c r="K67" s="5"/>
    </row>
    <row r="68" spans="6:11" x14ac:dyDescent="0.25">
      <c r="F68" s="5"/>
      <c r="G68" s="5"/>
      <c r="H68" s="5"/>
      <c r="I68" s="5"/>
      <c r="J68" s="5"/>
      <c r="K68" s="5"/>
    </row>
    <row r="69" spans="6:11" x14ac:dyDescent="0.25">
      <c r="F69" s="5"/>
      <c r="G69" s="5"/>
      <c r="H69" s="5"/>
      <c r="I69" s="5"/>
      <c r="J69" s="5"/>
      <c r="K69" s="5"/>
    </row>
    <row r="70" spans="6:11" x14ac:dyDescent="0.25">
      <c r="F70" s="5"/>
      <c r="G70" s="5"/>
      <c r="H70" s="5"/>
      <c r="I70" s="5"/>
      <c r="J70" s="5"/>
      <c r="K70" s="5"/>
    </row>
    <row r="71" spans="6:11" x14ac:dyDescent="0.25">
      <c r="F71" s="5"/>
      <c r="G71" s="5"/>
      <c r="H71" s="5"/>
      <c r="I71" s="5"/>
      <c r="J71" s="5"/>
      <c r="K71" s="5"/>
    </row>
    <row r="72" spans="6:11" x14ac:dyDescent="0.25">
      <c r="F72" s="5"/>
      <c r="G72" s="5"/>
      <c r="H72" s="5"/>
      <c r="I72" s="5"/>
      <c r="J72" s="5"/>
      <c r="K72" s="5"/>
    </row>
    <row r="73" spans="6:11" x14ac:dyDescent="0.25">
      <c r="F73" s="5"/>
      <c r="G73" s="5"/>
      <c r="H73" s="5"/>
      <c r="I73" s="5"/>
      <c r="J73" s="5"/>
      <c r="K73" s="5"/>
    </row>
    <row r="74" spans="6:11" x14ac:dyDescent="0.25">
      <c r="F74" s="5"/>
      <c r="G74" s="5"/>
      <c r="H74" s="5"/>
      <c r="I74" s="5"/>
      <c r="J74" s="5"/>
      <c r="K74" s="5"/>
    </row>
    <row r="75" spans="6:11" x14ac:dyDescent="0.25">
      <c r="F75" s="5"/>
      <c r="G75" s="5"/>
      <c r="H75" s="5"/>
      <c r="I75" s="5"/>
      <c r="J75" s="5"/>
      <c r="K75" s="5"/>
    </row>
    <row r="76" spans="6:11" x14ac:dyDescent="0.25">
      <c r="F76" s="5"/>
      <c r="G76" s="5"/>
      <c r="H76" s="5"/>
      <c r="I76" s="5"/>
      <c r="J76" s="5"/>
      <c r="K76" s="5"/>
    </row>
    <row r="77" spans="6:11" x14ac:dyDescent="0.25">
      <c r="F77" s="5"/>
      <c r="G77" s="5"/>
      <c r="H77" s="5"/>
      <c r="I77" s="5"/>
      <c r="J77" s="5"/>
      <c r="K77" s="5"/>
    </row>
    <row r="78" spans="6:11" x14ac:dyDescent="0.25">
      <c r="F78" s="5"/>
      <c r="G78" s="5"/>
      <c r="H78" s="5"/>
      <c r="I78" s="5"/>
      <c r="J78" s="5"/>
      <c r="K78" s="5"/>
    </row>
    <row r="79" spans="6:11" x14ac:dyDescent="0.25">
      <c r="F79" s="5"/>
      <c r="G79" s="5"/>
      <c r="H79" s="5"/>
      <c r="I79" s="5"/>
      <c r="J79" s="5"/>
      <c r="K79" s="5"/>
    </row>
    <row r="80" spans="6:11" x14ac:dyDescent="0.25">
      <c r="F80" s="5"/>
      <c r="G80" s="5"/>
      <c r="H80" s="5"/>
      <c r="I80" s="5"/>
      <c r="J80" s="5"/>
      <c r="K80" s="5"/>
    </row>
    <row r="81" spans="6:11" x14ac:dyDescent="0.25">
      <c r="F81" s="5"/>
      <c r="G81" s="5"/>
      <c r="H81" s="5"/>
      <c r="I81" s="5"/>
      <c r="J81" s="5"/>
      <c r="K81" s="5"/>
    </row>
    <row r="82" spans="6:11" x14ac:dyDescent="0.25">
      <c r="F82" s="5"/>
      <c r="G82" s="5"/>
      <c r="H82" s="5"/>
      <c r="I82" s="5"/>
      <c r="J82" s="5"/>
      <c r="K82" s="5"/>
    </row>
    <row r="83" spans="6:11" x14ac:dyDescent="0.25">
      <c r="F83" s="5"/>
      <c r="G83" s="5"/>
      <c r="H83" s="5"/>
      <c r="I83" s="5"/>
      <c r="J83" s="5"/>
      <c r="K83" s="5"/>
    </row>
    <row r="84" spans="6:11" x14ac:dyDescent="0.25">
      <c r="F84" s="5"/>
      <c r="G84" s="5"/>
      <c r="H84" s="5"/>
      <c r="I84" s="5"/>
      <c r="J84" s="5"/>
      <c r="K84" s="5"/>
    </row>
    <row r="85" spans="6:11" x14ac:dyDescent="0.25">
      <c r="F85" s="5"/>
      <c r="G85" s="5"/>
      <c r="H85" s="5"/>
      <c r="I85" s="5"/>
      <c r="J85" s="5"/>
      <c r="K85" s="5"/>
    </row>
    <row r="86" spans="6:11" x14ac:dyDescent="0.25">
      <c r="F86" s="5"/>
      <c r="G86" s="5"/>
      <c r="H86" s="5"/>
      <c r="I86" s="5"/>
      <c r="J86" s="5"/>
      <c r="K86" s="5"/>
    </row>
    <row r="87" spans="6:11" x14ac:dyDescent="0.25">
      <c r="F87" s="5"/>
      <c r="G87" s="5"/>
      <c r="H87" s="5"/>
      <c r="I87" s="5"/>
      <c r="J87" s="5"/>
      <c r="K87" s="5"/>
    </row>
    <row r="88" spans="6:11" x14ac:dyDescent="0.25">
      <c r="F88" s="5"/>
      <c r="G88" s="5"/>
      <c r="H88" s="5"/>
      <c r="I88" s="5"/>
      <c r="J88" s="5"/>
      <c r="K88" s="5"/>
    </row>
    <row r="89" spans="6:11" x14ac:dyDescent="0.25">
      <c r="F89" s="5"/>
      <c r="G89" s="5"/>
      <c r="H89" s="5"/>
      <c r="I89" s="5"/>
      <c r="J89" s="5"/>
      <c r="K89" s="5"/>
    </row>
    <row r="90" spans="6:11" x14ac:dyDescent="0.25">
      <c r="F90" s="5"/>
      <c r="G90" s="5"/>
      <c r="H90" s="5"/>
      <c r="I90" s="5"/>
      <c r="J90" s="5"/>
      <c r="K90" s="5"/>
    </row>
    <row r="91" spans="6:11" x14ac:dyDescent="0.25">
      <c r="F91" s="5"/>
      <c r="G91" s="5"/>
      <c r="H91" s="5"/>
      <c r="I91" s="5"/>
      <c r="J91" s="5"/>
      <c r="K91" s="5"/>
    </row>
    <row r="92" spans="6:11" x14ac:dyDescent="0.25">
      <c r="F92" s="5"/>
      <c r="G92" s="5"/>
      <c r="H92" s="5"/>
      <c r="I92" s="5"/>
      <c r="J92" s="5"/>
      <c r="K92" s="5"/>
    </row>
    <row r="93" spans="6:11" x14ac:dyDescent="0.25">
      <c r="F93" s="5"/>
      <c r="G93" s="5"/>
      <c r="H93" s="5"/>
      <c r="I93" s="5"/>
      <c r="J93" s="5"/>
      <c r="K93" s="5"/>
    </row>
    <row r="94" spans="6:11" x14ac:dyDescent="0.25">
      <c r="F94" s="5"/>
      <c r="G94" s="5"/>
      <c r="H94" s="5"/>
      <c r="I94" s="5"/>
      <c r="J94" s="5"/>
      <c r="K94" s="5"/>
    </row>
    <row r="95" spans="6:11" x14ac:dyDescent="0.25">
      <c r="F95" s="5"/>
      <c r="G95" s="5"/>
      <c r="H95" s="5"/>
      <c r="I95" s="5"/>
      <c r="J95" s="5"/>
      <c r="K95" s="5"/>
    </row>
    <row r="96" spans="6:11" x14ac:dyDescent="0.25">
      <c r="F96" s="5"/>
      <c r="G96" s="5"/>
      <c r="H96" s="5"/>
      <c r="I96" s="5"/>
      <c r="J96" s="5"/>
      <c r="K96" s="5"/>
    </row>
    <row r="97" spans="6:11" x14ac:dyDescent="0.25">
      <c r="F97" s="5"/>
      <c r="G97" s="5"/>
      <c r="H97" s="5"/>
      <c r="I97" s="5"/>
      <c r="J97" s="5"/>
      <c r="K97" s="5"/>
    </row>
    <row r="98" spans="6:11" x14ac:dyDescent="0.25">
      <c r="F98" s="5"/>
      <c r="G98" s="5"/>
      <c r="H98" s="5"/>
      <c r="I98" s="5"/>
      <c r="J98" s="5"/>
      <c r="K98" s="5"/>
    </row>
    <row r="99" spans="6:11" x14ac:dyDescent="0.25">
      <c r="F99" s="5"/>
      <c r="G99" s="5"/>
      <c r="H99" s="5"/>
      <c r="I99" s="5"/>
      <c r="J99" s="5"/>
      <c r="K99" s="5"/>
    </row>
    <row r="100" spans="6:11" x14ac:dyDescent="0.25">
      <c r="F100" s="5"/>
      <c r="G100" s="5"/>
      <c r="H100" s="5"/>
      <c r="I100" s="5"/>
      <c r="J100" s="5"/>
      <c r="K100" s="5"/>
    </row>
    <row r="101" spans="6:11" x14ac:dyDescent="0.25">
      <c r="F101" s="5"/>
      <c r="G101" s="5"/>
      <c r="H101" s="5"/>
      <c r="I101" s="5"/>
      <c r="J101" s="5"/>
      <c r="K101" s="5"/>
    </row>
    <row r="102" spans="6:11" x14ac:dyDescent="0.25">
      <c r="F102" s="5"/>
      <c r="G102" s="5"/>
      <c r="H102" s="5"/>
      <c r="I102" s="5"/>
      <c r="J102" s="5"/>
      <c r="K102" s="5"/>
    </row>
    <row r="103" spans="6:11" x14ac:dyDescent="0.25">
      <c r="F103" s="5"/>
      <c r="G103" s="5"/>
      <c r="H103" s="5"/>
      <c r="I103" s="5"/>
      <c r="J103" s="5"/>
      <c r="K103" s="5"/>
    </row>
    <row r="104" spans="6:11" x14ac:dyDescent="0.25">
      <c r="F104" s="5"/>
      <c r="G104" s="5"/>
      <c r="H104" s="5"/>
      <c r="I104" s="5"/>
      <c r="J104" s="5"/>
      <c r="K104" s="5"/>
    </row>
    <row r="105" spans="6:11" x14ac:dyDescent="0.25">
      <c r="F105" s="5"/>
      <c r="G105" s="5"/>
      <c r="H105" s="5"/>
      <c r="I105" s="5"/>
      <c r="J105" s="5"/>
      <c r="K105" s="5"/>
    </row>
    <row r="106" spans="6:11" x14ac:dyDescent="0.25">
      <c r="F106" s="5"/>
      <c r="G106" s="5"/>
      <c r="H106" s="5"/>
      <c r="I106" s="5"/>
      <c r="J106" s="5"/>
      <c r="K106" s="5"/>
    </row>
    <row r="107" spans="6:11" x14ac:dyDescent="0.25">
      <c r="F107" s="5"/>
      <c r="G107" s="5"/>
      <c r="H107" s="5"/>
      <c r="I107" s="5"/>
      <c r="J107" s="5"/>
      <c r="K107" s="5"/>
    </row>
    <row r="108" spans="6:11" x14ac:dyDescent="0.25">
      <c r="F108" s="5"/>
      <c r="G108" s="5"/>
      <c r="H108" s="5"/>
      <c r="I108" s="5"/>
      <c r="J108" s="5"/>
      <c r="K108" s="5"/>
    </row>
    <row r="109" spans="6:11" x14ac:dyDescent="0.25">
      <c r="F109" s="5"/>
      <c r="G109" s="5"/>
      <c r="H109" s="5"/>
      <c r="I109" s="5"/>
      <c r="J109" s="5"/>
      <c r="K109" s="5"/>
    </row>
    <row r="110" spans="6:11" x14ac:dyDescent="0.25">
      <c r="F110" s="5"/>
      <c r="G110" s="5"/>
      <c r="H110" s="5"/>
      <c r="I110" s="5"/>
      <c r="J110" s="5"/>
      <c r="K110" s="5"/>
    </row>
    <row r="111" spans="6:11" x14ac:dyDescent="0.25">
      <c r="F111" s="5"/>
      <c r="G111" s="5"/>
      <c r="H111" s="5"/>
      <c r="I111" s="5"/>
      <c r="J111" s="5"/>
      <c r="K111" s="5"/>
    </row>
    <row r="112" spans="6:11" x14ac:dyDescent="0.25">
      <c r="F112" s="5"/>
      <c r="G112" s="5"/>
      <c r="H112" s="5"/>
      <c r="I112" s="5"/>
      <c r="J112" s="5"/>
      <c r="K112" s="5"/>
    </row>
    <row r="113" spans="6:11" x14ac:dyDescent="0.25">
      <c r="F113" s="5"/>
      <c r="G113" s="5"/>
      <c r="H113" s="5"/>
      <c r="I113" s="5"/>
      <c r="J113" s="5"/>
      <c r="K113" s="5"/>
    </row>
    <row r="114" spans="6:11" x14ac:dyDescent="0.25">
      <c r="F114" s="5"/>
      <c r="G114" s="5"/>
      <c r="H114" s="5"/>
      <c r="I114" s="5"/>
      <c r="J114" s="5"/>
      <c r="K114" s="5"/>
    </row>
    <row r="115" spans="6:11" x14ac:dyDescent="0.25">
      <c r="F115" s="5"/>
      <c r="G115" s="5"/>
      <c r="H115" s="5"/>
      <c r="I115" s="5"/>
      <c r="J115" s="5"/>
      <c r="K115" s="5"/>
    </row>
    <row r="116" spans="6:11" x14ac:dyDescent="0.25">
      <c r="F116" s="5"/>
      <c r="G116" s="5"/>
      <c r="H116" s="5"/>
      <c r="I116" s="5"/>
      <c r="J116" s="5"/>
      <c r="K116" s="5"/>
    </row>
    <row r="117" spans="6:11" x14ac:dyDescent="0.25">
      <c r="F117" s="5"/>
      <c r="G117" s="5"/>
      <c r="H117" s="5"/>
      <c r="I117" s="5"/>
      <c r="J117" s="5"/>
      <c r="K117" s="5"/>
    </row>
    <row r="118" spans="6:11" x14ac:dyDescent="0.25">
      <c r="F118" s="5"/>
      <c r="G118" s="5"/>
      <c r="H118" s="5"/>
      <c r="I118" s="5"/>
      <c r="J118" s="5"/>
      <c r="K118" s="5"/>
    </row>
    <row r="119" spans="6:11" x14ac:dyDescent="0.25">
      <c r="F119" s="5"/>
      <c r="G119" s="5"/>
      <c r="H119" s="5"/>
      <c r="I119" s="5"/>
      <c r="J119" s="5"/>
      <c r="K119" s="5"/>
    </row>
    <row r="120" spans="6:11" x14ac:dyDescent="0.25">
      <c r="F120" s="5"/>
      <c r="G120" s="5"/>
      <c r="H120" s="5"/>
      <c r="I120" s="5"/>
      <c r="J120" s="5"/>
      <c r="K120" s="5"/>
    </row>
    <row r="121" spans="6:11" x14ac:dyDescent="0.25">
      <c r="F121" s="5"/>
      <c r="G121" s="5"/>
      <c r="H121" s="5"/>
      <c r="I121" s="5"/>
      <c r="J121" s="5"/>
      <c r="K121" s="5"/>
    </row>
    <row r="122" spans="6:11" x14ac:dyDescent="0.25">
      <c r="F122" s="5"/>
      <c r="G122" s="5"/>
      <c r="H122" s="5"/>
      <c r="I122" s="5"/>
      <c r="J122" s="5"/>
      <c r="K122" s="5"/>
    </row>
    <row r="123" spans="6:11" x14ac:dyDescent="0.25">
      <c r="F123" s="5"/>
      <c r="G123" s="5"/>
      <c r="H123" s="5"/>
      <c r="I123" s="5"/>
      <c r="J123" s="5"/>
      <c r="K123" s="5"/>
    </row>
    <row r="124" spans="6:11" x14ac:dyDescent="0.25">
      <c r="F124" s="5"/>
      <c r="G124" s="5"/>
      <c r="H124" s="5"/>
      <c r="I124" s="5"/>
      <c r="J124" s="5"/>
      <c r="K124" s="5"/>
    </row>
    <row r="125" spans="6:11" x14ac:dyDescent="0.25">
      <c r="F125" s="5"/>
      <c r="G125" s="5"/>
      <c r="H125" s="5"/>
      <c r="I125" s="5"/>
      <c r="J125" s="5"/>
      <c r="K125" s="5"/>
    </row>
    <row r="126" spans="6:11" x14ac:dyDescent="0.25">
      <c r="F126" s="5"/>
      <c r="G126" s="5"/>
      <c r="H126" s="5"/>
      <c r="I126" s="5"/>
      <c r="J126" s="5"/>
      <c r="K126" s="5"/>
    </row>
    <row r="127" spans="6:11" x14ac:dyDescent="0.25">
      <c r="F127" s="5"/>
      <c r="G127" s="5"/>
      <c r="H127" s="5"/>
      <c r="I127" s="5"/>
      <c r="J127" s="5"/>
      <c r="K127" s="5"/>
    </row>
    <row r="128" spans="6:11" x14ac:dyDescent="0.25">
      <c r="F128" s="5"/>
      <c r="G128" s="5"/>
      <c r="H128" s="5"/>
      <c r="I128" s="5"/>
      <c r="J128" s="5"/>
      <c r="K128" s="5"/>
    </row>
    <row r="129" spans="6:11" x14ac:dyDescent="0.25">
      <c r="F129" s="5"/>
      <c r="G129" s="5"/>
      <c r="H129" s="5"/>
      <c r="I129" s="5"/>
      <c r="J129" s="5"/>
      <c r="K129" s="5"/>
    </row>
    <row r="130" spans="6:11" x14ac:dyDescent="0.25">
      <c r="F130" s="5"/>
      <c r="G130" s="5"/>
      <c r="H130" s="5"/>
      <c r="I130" s="5"/>
      <c r="J130" s="5"/>
      <c r="K130" s="5"/>
    </row>
    <row r="131" spans="6:11" x14ac:dyDescent="0.25">
      <c r="F131" s="5"/>
      <c r="G131" s="5"/>
      <c r="H131" s="5"/>
      <c r="I131" s="5"/>
      <c r="J131" s="5"/>
      <c r="K131" s="5"/>
    </row>
    <row r="132" spans="6:11" x14ac:dyDescent="0.25">
      <c r="F132" s="5"/>
      <c r="G132" s="5"/>
      <c r="H132" s="5"/>
      <c r="I132" s="5"/>
      <c r="J132" s="5"/>
      <c r="K132" s="5"/>
    </row>
    <row r="133" spans="6:11" x14ac:dyDescent="0.25">
      <c r="F133" s="5"/>
      <c r="G133" s="5"/>
      <c r="H133" s="5"/>
      <c r="I133" s="5"/>
      <c r="J133" s="5"/>
      <c r="K133" s="5"/>
    </row>
    <row r="134" spans="6:11" x14ac:dyDescent="0.25">
      <c r="F134" s="5"/>
      <c r="G134" s="5"/>
      <c r="H134" s="5"/>
      <c r="I134" s="5"/>
      <c r="J134" s="5"/>
      <c r="K134" s="5"/>
    </row>
    <row r="135" spans="6:11" x14ac:dyDescent="0.25">
      <c r="F135" s="5"/>
      <c r="G135" s="5"/>
      <c r="H135" s="5"/>
      <c r="I135" s="5"/>
      <c r="J135" s="5"/>
      <c r="K135" s="5"/>
    </row>
    <row r="136" spans="6:11" x14ac:dyDescent="0.25">
      <c r="F136" s="5"/>
      <c r="G136" s="5"/>
      <c r="H136" s="5"/>
      <c r="I136" s="5"/>
      <c r="J136" s="5"/>
      <c r="K136" s="5"/>
    </row>
    <row r="137" spans="6:11" x14ac:dyDescent="0.25">
      <c r="F137" s="5"/>
      <c r="G137" s="5"/>
      <c r="H137" s="5"/>
      <c r="I137" s="5"/>
      <c r="J137" s="5"/>
      <c r="K137" s="5"/>
    </row>
    <row r="138" spans="6:11" x14ac:dyDescent="0.25">
      <c r="F138" s="5"/>
      <c r="G138" s="5"/>
      <c r="H138" s="5"/>
      <c r="I138" s="5"/>
      <c r="J138" s="5"/>
      <c r="K138" s="5"/>
    </row>
    <row r="139" spans="6:11" x14ac:dyDescent="0.25">
      <c r="F139" s="5"/>
      <c r="G139" s="5"/>
      <c r="H139" s="5"/>
      <c r="I139" s="5"/>
      <c r="J139" s="5"/>
      <c r="K139" s="5"/>
    </row>
    <row r="140" spans="6:11" x14ac:dyDescent="0.25">
      <c r="F140" s="5"/>
      <c r="G140" s="5"/>
      <c r="H140" s="5"/>
      <c r="I140" s="5"/>
      <c r="J140" s="5"/>
      <c r="K140" s="5"/>
    </row>
    <row r="141" spans="6:11" x14ac:dyDescent="0.25">
      <c r="F141" s="5"/>
      <c r="G141" s="5"/>
      <c r="H141" s="5"/>
      <c r="I141" s="5"/>
      <c r="J141" s="5"/>
      <c r="K141" s="5"/>
    </row>
    <row r="142" spans="6:11" x14ac:dyDescent="0.25">
      <c r="F142" s="5"/>
      <c r="G142" s="5"/>
      <c r="H142" s="5"/>
      <c r="I142" s="5"/>
      <c r="J142" s="5"/>
      <c r="K142" s="5"/>
    </row>
    <row r="143" spans="6:11" x14ac:dyDescent="0.25">
      <c r="F143" s="5"/>
      <c r="G143" s="5"/>
      <c r="H143" s="5"/>
      <c r="I143" s="5"/>
      <c r="J143" s="5"/>
      <c r="K143" s="5"/>
    </row>
    <row r="144" spans="6:11" x14ac:dyDescent="0.25">
      <c r="F144" s="5"/>
      <c r="G144" s="5"/>
      <c r="H144" s="5"/>
      <c r="I144" s="5"/>
      <c r="J144" s="5"/>
      <c r="K144" s="5"/>
    </row>
    <row r="145" spans="6:11" x14ac:dyDescent="0.25">
      <c r="F145" s="5"/>
      <c r="G145" s="5"/>
      <c r="H145" s="5"/>
      <c r="I145" s="5"/>
      <c r="J145" s="5"/>
      <c r="K145" s="5"/>
    </row>
    <row r="146" spans="6:11" x14ac:dyDescent="0.25">
      <c r="F146" s="5"/>
      <c r="G146" s="5"/>
      <c r="H146" s="5"/>
      <c r="I146" s="5"/>
      <c r="J146" s="5"/>
      <c r="K146" s="5"/>
    </row>
    <row r="147" spans="6:11" x14ac:dyDescent="0.25">
      <c r="F147" s="5"/>
      <c r="G147" s="5"/>
      <c r="H147" s="5"/>
      <c r="I147" s="5"/>
      <c r="J147" s="5"/>
      <c r="K147" s="5"/>
    </row>
    <row r="148" spans="6:11" x14ac:dyDescent="0.25">
      <c r="F148" s="5"/>
      <c r="G148" s="5"/>
      <c r="H148" s="5"/>
      <c r="I148" s="5"/>
      <c r="J148" s="5"/>
      <c r="K148" s="5"/>
    </row>
    <row r="149" spans="6:11" x14ac:dyDescent="0.25">
      <c r="F149" s="5"/>
      <c r="G149" s="5"/>
      <c r="H149" s="5"/>
      <c r="I149" s="5"/>
      <c r="J149" s="5"/>
      <c r="K149" s="5"/>
    </row>
    <row r="150" spans="6:11" x14ac:dyDescent="0.25">
      <c r="F150" s="5"/>
      <c r="G150" s="5"/>
      <c r="H150" s="5"/>
      <c r="I150" s="5"/>
      <c r="J150" s="5"/>
      <c r="K150" s="5"/>
    </row>
    <row r="151" spans="6:11" x14ac:dyDescent="0.25">
      <c r="F151" s="5"/>
      <c r="G151" s="5"/>
      <c r="H151" s="5"/>
      <c r="I151" s="5"/>
      <c r="J151" s="5"/>
      <c r="K151" s="5"/>
    </row>
    <row r="152" spans="6:11" x14ac:dyDescent="0.25">
      <c r="F152" s="5"/>
      <c r="G152" s="5"/>
      <c r="H152" s="5"/>
      <c r="I152" s="5"/>
      <c r="J152" s="5"/>
      <c r="K152" s="5"/>
    </row>
    <row r="153" spans="6:11" x14ac:dyDescent="0.25">
      <c r="F153" s="5"/>
      <c r="G153" s="5"/>
      <c r="H153" s="5"/>
      <c r="I153" s="5"/>
      <c r="J153" s="5"/>
      <c r="K153" s="5"/>
    </row>
    <row r="154" spans="6:11" x14ac:dyDescent="0.25">
      <c r="F154" s="5"/>
      <c r="G154" s="5"/>
      <c r="H154" s="5"/>
      <c r="I154" s="5"/>
      <c r="J154" s="5"/>
      <c r="K154" s="5"/>
    </row>
    <row r="155" spans="6:11" x14ac:dyDescent="0.25">
      <c r="F155" s="5"/>
      <c r="G155" s="5"/>
      <c r="H155" s="5"/>
      <c r="I155" s="5"/>
      <c r="J155" s="5"/>
      <c r="K155" s="5"/>
    </row>
    <row r="156" spans="6:11" x14ac:dyDescent="0.25">
      <c r="F156" s="5"/>
      <c r="G156" s="5"/>
      <c r="H156" s="5"/>
      <c r="I156" s="5"/>
      <c r="J156" s="5"/>
      <c r="K156" s="5"/>
    </row>
    <row r="157" spans="6:11" x14ac:dyDescent="0.25">
      <c r="F157" s="5"/>
      <c r="G157" s="5"/>
      <c r="H157" s="5"/>
      <c r="I157" s="5"/>
      <c r="J157" s="5"/>
      <c r="K157" s="5"/>
    </row>
    <row r="158" spans="6:11" x14ac:dyDescent="0.25">
      <c r="F158" s="5"/>
      <c r="G158" s="5"/>
      <c r="H158" s="5"/>
      <c r="I158" s="5"/>
      <c r="J158" s="5"/>
      <c r="K158" s="5"/>
    </row>
    <row r="159" spans="6:11" x14ac:dyDescent="0.25">
      <c r="F159" s="5"/>
      <c r="G159" s="5"/>
      <c r="H159" s="5"/>
      <c r="I159" s="5"/>
      <c r="J159" s="5"/>
      <c r="K159" s="5"/>
    </row>
    <row r="160" spans="6:11" x14ac:dyDescent="0.25">
      <c r="F160" s="5"/>
      <c r="G160" s="5"/>
      <c r="H160" s="5"/>
      <c r="I160" s="5"/>
      <c r="J160" s="5"/>
      <c r="K160" s="5"/>
    </row>
    <row r="161" spans="6:11" x14ac:dyDescent="0.25">
      <c r="F161" s="5"/>
      <c r="G161" s="5"/>
      <c r="H161" s="5"/>
      <c r="I161" s="5"/>
      <c r="J161" s="5"/>
      <c r="K161" s="5"/>
    </row>
    <row r="162" spans="6:11" x14ac:dyDescent="0.25">
      <c r="F162" s="5"/>
      <c r="G162" s="5"/>
      <c r="H162" s="5"/>
      <c r="I162" s="5"/>
      <c r="J162" s="5"/>
      <c r="K162" s="5"/>
    </row>
    <row r="163" spans="6:11" x14ac:dyDescent="0.25">
      <c r="F163" s="5"/>
      <c r="G163" s="5"/>
      <c r="H163" s="5"/>
      <c r="I163" s="5"/>
      <c r="J163" s="5"/>
      <c r="K163" s="5"/>
    </row>
    <row r="164" spans="6:11" x14ac:dyDescent="0.25">
      <c r="F164" s="5"/>
      <c r="G164" s="5"/>
      <c r="H164" s="5"/>
      <c r="I164" s="5"/>
      <c r="J164" s="5"/>
      <c r="K164" s="5"/>
    </row>
    <row r="165" spans="6:11" x14ac:dyDescent="0.25">
      <c r="F165" s="5"/>
      <c r="G165" s="5"/>
      <c r="H165" s="5"/>
      <c r="I165" s="5"/>
      <c r="J165" s="5"/>
      <c r="K165" s="5"/>
    </row>
    <row r="166" spans="6:11" x14ac:dyDescent="0.25">
      <c r="F166" s="5"/>
      <c r="G166" s="5"/>
      <c r="H166" s="5"/>
      <c r="I166" s="5"/>
      <c r="J166" s="5"/>
      <c r="K166" s="5"/>
    </row>
    <row r="167" spans="6:11" x14ac:dyDescent="0.25">
      <c r="F167" s="5"/>
      <c r="G167" s="5"/>
      <c r="H167" s="5"/>
      <c r="I167" s="5"/>
      <c r="J167" s="5"/>
      <c r="K167" s="5"/>
    </row>
    <row r="168" spans="6:11" x14ac:dyDescent="0.25">
      <c r="F168" s="5"/>
      <c r="G168" s="5"/>
      <c r="H168" s="5"/>
      <c r="I168" s="5"/>
      <c r="J168" s="5"/>
      <c r="K168" s="5"/>
    </row>
    <row r="169" spans="6:11" x14ac:dyDescent="0.25">
      <c r="F169" s="5"/>
      <c r="G169" s="5"/>
      <c r="H169" s="5"/>
      <c r="I169" s="5"/>
      <c r="J169" s="5"/>
      <c r="K169" s="5"/>
    </row>
    <row r="170" spans="6:11" x14ac:dyDescent="0.25">
      <c r="F170" s="5"/>
      <c r="G170" s="5"/>
      <c r="H170" s="5"/>
      <c r="I170" s="5"/>
      <c r="J170" s="5"/>
      <c r="K170" s="5"/>
    </row>
    <row r="171" spans="6:11" x14ac:dyDescent="0.25">
      <c r="F171" s="5"/>
      <c r="G171" s="5"/>
      <c r="H171" s="5"/>
      <c r="I171" s="5"/>
      <c r="J171" s="5"/>
      <c r="K171" s="5"/>
    </row>
    <row r="172" spans="6:11" x14ac:dyDescent="0.25">
      <c r="F172" s="5"/>
      <c r="G172" s="5"/>
      <c r="H172" s="5"/>
      <c r="I172" s="5"/>
      <c r="J172" s="5"/>
      <c r="K172" s="5"/>
    </row>
    <row r="173" spans="6:11" x14ac:dyDescent="0.25">
      <c r="F173" s="5"/>
      <c r="G173" s="5"/>
      <c r="H173" s="5"/>
      <c r="I173" s="5"/>
      <c r="J173" s="5"/>
      <c r="K173" s="5"/>
    </row>
    <row r="174" spans="6:11" x14ac:dyDescent="0.25">
      <c r="F174" s="5"/>
      <c r="G174" s="5"/>
      <c r="H174" s="5"/>
      <c r="I174" s="5"/>
      <c r="J174" s="5"/>
      <c r="K174" s="5"/>
    </row>
    <row r="175" spans="6:11" x14ac:dyDescent="0.25">
      <c r="F175" s="5"/>
      <c r="G175" s="5"/>
      <c r="H175" s="5"/>
      <c r="I175" s="5"/>
      <c r="J175" s="5"/>
      <c r="K175" s="5"/>
    </row>
    <row r="176" spans="6:11" x14ac:dyDescent="0.25">
      <c r="F176" s="5"/>
      <c r="G176" s="5"/>
      <c r="H176" s="5"/>
      <c r="I176" s="5"/>
      <c r="J176" s="5"/>
      <c r="K176" s="5"/>
    </row>
    <row r="177" spans="6:11" x14ac:dyDescent="0.25">
      <c r="F177" s="5"/>
      <c r="G177" s="5"/>
      <c r="H177" s="5"/>
      <c r="I177" s="5"/>
      <c r="J177" s="5"/>
      <c r="K177" s="5"/>
    </row>
    <row r="178" spans="6:11" x14ac:dyDescent="0.25">
      <c r="F178" s="5"/>
      <c r="G178" s="5"/>
      <c r="H178" s="5"/>
      <c r="I178" s="5"/>
      <c r="J178" s="5"/>
      <c r="K178" s="5"/>
    </row>
    <row r="179" spans="6:11" x14ac:dyDescent="0.25">
      <c r="F179" s="5"/>
      <c r="G179" s="5"/>
      <c r="H179" s="5"/>
      <c r="I179" s="5"/>
      <c r="J179" s="5"/>
      <c r="K179" s="5"/>
    </row>
    <row r="180" spans="6:11" x14ac:dyDescent="0.25">
      <c r="F180" s="5"/>
      <c r="G180" s="5"/>
      <c r="H180" s="5"/>
      <c r="I180" s="5"/>
      <c r="J180" s="5"/>
      <c r="K180" s="5"/>
    </row>
    <row r="181" spans="6:11" x14ac:dyDescent="0.25">
      <c r="F181" s="5"/>
      <c r="G181" s="5"/>
      <c r="H181" s="5"/>
      <c r="I181" s="5"/>
      <c r="J181" s="5"/>
      <c r="K181" s="5"/>
    </row>
    <row r="182" spans="6:11" x14ac:dyDescent="0.25">
      <c r="F182" s="5"/>
      <c r="G182" s="5"/>
      <c r="H182" s="5"/>
      <c r="I182" s="5"/>
      <c r="J182" s="5"/>
      <c r="K182" s="5"/>
    </row>
    <row r="183" spans="6:11" x14ac:dyDescent="0.25">
      <c r="F183" s="5"/>
      <c r="G183" s="5"/>
      <c r="H183" s="5"/>
      <c r="I183" s="5"/>
      <c r="J183" s="5"/>
      <c r="K183" s="5"/>
    </row>
    <row r="184" spans="6:11" x14ac:dyDescent="0.25">
      <c r="F184" s="5"/>
      <c r="G184" s="5"/>
      <c r="H184" s="5"/>
      <c r="I184" s="5"/>
      <c r="J184" s="5"/>
      <c r="K184" s="5"/>
    </row>
    <row r="185" spans="6:11" x14ac:dyDescent="0.25">
      <c r="F185" s="5"/>
      <c r="G185" s="5"/>
      <c r="H185" s="5"/>
      <c r="I185" s="5"/>
      <c r="J185" s="5"/>
      <c r="K185" s="5"/>
    </row>
    <row r="186" spans="6:11" x14ac:dyDescent="0.25">
      <c r="F186" s="5"/>
      <c r="G186" s="5"/>
      <c r="H186" s="5"/>
      <c r="I186" s="5"/>
      <c r="J186" s="5"/>
      <c r="K186" s="5"/>
    </row>
    <row r="187" spans="6:11" x14ac:dyDescent="0.25">
      <c r="F187" s="5"/>
      <c r="G187" s="5"/>
      <c r="H187" s="5"/>
      <c r="I187" s="5"/>
      <c r="J187" s="5"/>
      <c r="K187" s="5"/>
    </row>
    <row r="188" spans="6:11" x14ac:dyDescent="0.25">
      <c r="F188" s="5"/>
      <c r="G188" s="5"/>
      <c r="H188" s="5"/>
      <c r="I188" s="5"/>
      <c r="J188" s="5"/>
      <c r="K188" s="5"/>
    </row>
    <row r="189" spans="6:11" x14ac:dyDescent="0.25">
      <c r="F189" s="5"/>
      <c r="G189" s="5"/>
      <c r="H189" s="5"/>
      <c r="I189" s="5"/>
      <c r="J189" s="5"/>
      <c r="K189" s="5"/>
    </row>
    <row r="190" spans="6:11" x14ac:dyDescent="0.25">
      <c r="F190" s="5"/>
      <c r="G190" s="5"/>
      <c r="H190" s="5"/>
      <c r="I190" s="5"/>
      <c r="J190" s="5"/>
      <c r="K190" s="5"/>
    </row>
    <row r="191" spans="6:11" x14ac:dyDescent="0.25">
      <c r="F191" s="5"/>
      <c r="G191" s="5"/>
      <c r="H191" s="5"/>
      <c r="I191" s="5"/>
      <c r="J191" s="5"/>
      <c r="K191" s="5"/>
    </row>
    <row r="192" spans="6:11" x14ac:dyDescent="0.25">
      <c r="F192" s="5"/>
      <c r="G192" s="5"/>
      <c r="H192" s="5"/>
      <c r="I192" s="5"/>
      <c r="J192" s="5"/>
      <c r="K192" s="5"/>
    </row>
    <row r="193" spans="6:11" x14ac:dyDescent="0.25">
      <c r="F193" s="5"/>
      <c r="G193" s="5"/>
      <c r="H193" s="5"/>
      <c r="I193" s="5"/>
      <c r="J193" s="5"/>
      <c r="K193" s="5"/>
    </row>
    <row r="194" spans="6:11" x14ac:dyDescent="0.25">
      <c r="F194" s="5"/>
      <c r="G194" s="5"/>
      <c r="H194" s="5"/>
      <c r="I194" s="5"/>
      <c r="J194" s="5"/>
      <c r="K194" s="5"/>
    </row>
    <row r="195" spans="6:11" x14ac:dyDescent="0.25">
      <c r="F195" s="5"/>
      <c r="G195" s="5"/>
      <c r="H195" s="5"/>
      <c r="I195" s="5"/>
      <c r="J195" s="5"/>
      <c r="K195" s="5"/>
    </row>
    <row r="196" spans="6:11" x14ac:dyDescent="0.25">
      <c r="F196" s="5"/>
      <c r="G196" s="5"/>
      <c r="H196" s="5"/>
      <c r="I196" s="5"/>
      <c r="J196" s="5"/>
      <c r="K196" s="5"/>
    </row>
    <row r="197" spans="6:11" x14ac:dyDescent="0.25">
      <c r="F197" s="5"/>
      <c r="G197" s="5"/>
      <c r="H197" s="5"/>
      <c r="I197" s="5"/>
      <c r="J197" s="5"/>
      <c r="K197" s="5"/>
    </row>
    <row r="198" spans="6:11" x14ac:dyDescent="0.25">
      <c r="F198" s="5"/>
      <c r="G198" s="5"/>
      <c r="H198" s="5"/>
      <c r="I198" s="5"/>
      <c r="J198" s="5"/>
      <c r="K198" s="5"/>
    </row>
    <row r="199" spans="6:11" x14ac:dyDescent="0.25">
      <c r="F199" s="5"/>
      <c r="G199" s="5"/>
      <c r="H199" s="5"/>
      <c r="I199" s="5"/>
      <c r="J199" s="5"/>
      <c r="K199" s="5"/>
    </row>
    <row r="200" spans="6:11" x14ac:dyDescent="0.25">
      <c r="F200" s="5"/>
      <c r="G200" s="5"/>
      <c r="H200" s="5"/>
      <c r="I200" s="5"/>
      <c r="J200" s="5"/>
      <c r="K200" s="5"/>
    </row>
    <row r="201" spans="6:11" x14ac:dyDescent="0.25">
      <c r="F201" s="5"/>
      <c r="G201" s="5"/>
      <c r="H201" s="5"/>
      <c r="I201" s="5"/>
      <c r="J201" s="5"/>
      <c r="K201" s="5"/>
    </row>
    <row r="202" spans="6:11" x14ac:dyDescent="0.25">
      <c r="F202" s="5"/>
      <c r="G202" s="5"/>
      <c r="H202" s="5"/>
      <c r="I202" s="5"/>
      <c r="J202" s="5"/>
      <c r="K202" s="5"/>
    </row>
    <row r="203" spans="6:11" x14ac:dyDescent="0.25">
      <c r="F203" s="5"/>
      <c r="G203" s="5"/>
      <c r="H203" s="5"/>
      <c r="I203" s="5"/>
      <c r="J203" s="5"/>
      <c r="K203" s="5"/>
    </row>
    <row r="204" spans="6:11" x14ac:dyDescent="0.25">
      <c r="F204" s="5"/>
      <c r="G204" s="5"/>
      <c r="H204" s="5"/>
      <c r="I204" s="5"/>
      <c r="J204" s="5"/>
      <c r="K204" s="5"/>
    </row>
  </sheetData>
  <sheetProtection sheet="1" pivotTables="0"/>
  <mergeCells count="5">
    <mergeCell ref="F12:G12"/>
    <mergeCell ref="B4:G4"/>
    <mergeCell ref="F7:G7"/>
    <mergeCell ref="B9:G9"/>
    <mergeCell ref="A1:G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Autres!$B$21:$B$23</xm:f>
          </x14:formula1>
          <xm:sqref>E7 E12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tabColor rgb="FFC00000"/>
  </sheetPr>
  <dimension ref="A1:U380"/>
  <sheetViews>
    <sheetView zoomScale="70" zoomScaleNormal="70" workbookViewId="0">
      <selection activeCell="D9" sqref="D9"/>
    </sheetView>
  </sheetViews>
  <sheetFormatPr baseColWidth="10" defaultRowHeight="15" x14ac:dyDescent="0.25"/>
  <cols>
    <col min="1" max="1" width="8.85546875" style="52" customWidth="1"/>
    <col min="2" max="2" width="9.85546875" hidden="1" customWidth="1"/>
    <col min="3" max="3" width="11.28515625" style="177" customWidth="1"/>
    <col min="4" max="4" width="11.28515625" customWidth="1"/>
    <col min="5" max="5" width="13.85546875" hidden="1" customWidth="1"/>
    <col min="6" max="6" width="9.140625" customWidth="1"/>
    <col min="10" max="10" width="16.5703125" style="59" hidden="1" customWidth="1"/>
    <col min="11" max="11" width="10.85546875" customWidth="1"/>
    <col min="12" max="12" width="14.5703125" customWidth="1"/>
    <col min="13" max="13" width="15.42578125" customWidth="1"/>
    <col min="14" max="14" width="10.85546875" customWidth="1"/>
    <col min="15" max="15" width="15.85546875" style="63" hidden="1" customWidth="1"/>
    <col min="16" max="16" width="10.85546875" customWidth="1"/>
    <col min="18" max="18" width="11.28515625" customWidth="1"/>
    <col min="20" max="20" width="15.85546875" style="63" hidden="1" customWidth="1"/>
    <col min="21" max="21" width="15.140625" style="64" bestFit="1" customWidth="1"/>
  </cols>
  <sheetData>
    <row r="1" spans="1:21" ht="18" x14ac:dyDescent="0.25">
      <c r="B1" s="5"/>
      <c r="C1" s="182"/>
      <c r="D1" s="19"/>
      <c r="E1" s="21"/>
      <c r="J1" s="56"/>
      <c r="O1" s="123"/>
      <c r="P1" s="32" t="s">
        <v>47</v>
      </c>
      <c r="Q1" s="44" t="s">
        <v>48</v>
      </c>
      <c r="R1" s="44" t="s">
        <v>52</v>
      </c>
      <c r="S1" s="167" t="s">
        <v>56</v>
      </c>
      <c r="T1" s="164"/>
      <c r="U1" s="165"/>
    </row>
    <row r="2" spans="1:21" ht="36" x14ac:dyDescent="0.25">
      <c r="B2" s="5"/>
      <c r="C2" s="182"/>
      <c r="D2" s="5"/>
      <c r="E2" s="22"/>
      <c r="F2" s="32" t="s">
        <v>25</v>
      </c>
      <c r="G2" s="44" t="s">
        <v>28</v>
      </c>
      <c r="H2" s="44" t="s">
        <v>30</v>
      </c>
      <c r="I2" s="44" t="s">
        <v>33</v>
      </c>
      <c r="J2" s="57"/>
      <c r="K2" s="44" t="s">
        <v>35</v>
      </c>
      <c r="L2" s="40" t="s">
        <v>38</v>
      </c>
      <c r="M2" s="40" t="s">
        <v>41</v>
      </c>
      <c r="N2" s="40" t="s">
        <v>45</v>
      </c>
      <c r="O2" s="124"/>
      <c r="P2" s="33"/>
      <c r="Q2" s="34" t="s">
        <v>49</v>
      </c>
      <c r="R2" s="34" t="s">
        <v>53</v>
      </c>
      <c r="S2" s="168" t="s">
        <v>57</v>
      </c>
      <c r="T2" s="164"/>
      <c r="U2" s="165"/>
    </row>
    <row r="3" spans="1:21" ht="27" x14ac:dyDescent="0.25">
      <c r="B3" s="5"/>
      <c r="C3" s="182"/>
      <c r="D3" s="5"/>
      <c r="E3" s="22"/>
      <c r="F3" s="41" t="s">
        <v>26</v>
      </c>
      <c r="G3" s="45"/>
      <c r="H3" s="45" t="s">
        <v>31</v>
      </c>
      <c r="I3" s="45"/>
      <c r="J3" s="55"/>
      <c r="K3" s="45" t="s">
        <v>36</v>
      </c>
      <c r="L3" s="35" t="s">
        <v>39</v>
      </c>
      <c r="M3" s="35"/>
      <c r="N3" s="35" t="s">
        <v>43</v>
      </c>
      <c r="O3" s="125"/>
      <c r="P3" s="33"/>
      <c r="Q3" s="35" t="s">
        <v>50</v>
      </c>
      <c r="R3" s="35" t="s">
        <v>54</v>
      </c>
      <c r="S3" s="169" t="s">
        <v>58</v>
      </c>
      <c r="T3" s="164"/>
      <c r="U3" s="165"/>
    </row>
    <row r="4" spans="1:21" ht="18" x14ac:dyDescent="0.25">
      <c r="B4" s="5"/>
      <c r="C4" s="183"/>
      <c r="D4" s="5"/>
      <c r="E4" s="22"/>
      <c r="F4" s="46" t="s">
        <v>27</v>
      </c>
      <c r="G4" s="47" t="s">
        <v>29</v>
      </c>
      <c r="H4" s="47" t="s">
        <v>32</v>
      </c>
      <c r="I4" s="47" t="s">
        <v>34</v>
      </c>
      <c r="J4" s="58"/>
      <c r="K4" s="54" t="s">
        <v>37</v>
      </c>
      <c r="L4" s="42" t="s">
        <v>40</v>
      </c>
      <c r="M4" s="42" t="s">
        <v>42</v>
      </c>
      <c r="N4" s="42" t="s">
        <v>44</v>
      </c>
      <c r="O4" s="126"/>
      <c r="P4" s="36" t="s">
        <v>46</v>
      </c>
      <c r="Q4" s="54" t="s">
        <v>51</v>
      </c>
      <c r="R4" s="54" t="s">
        <v>55</v>
      </c>
      <c r="S4" s="170" t="s">
        <v>59</v>
      </c>
      <c r="T4" s="166"/>
      <c r="U4" s="165"/>
    </row>
    <row r="5" spans="1:21" x14ac:dyDescent="0.25">
      <c r="A5" s="53"/>
      <c r="B5" s="20"/>
      <c r="C5" s="184"/>
      <c r="D5" s="85" t="s">
        <v>94</v>
      </c>
      <c r="E5" s="84" t="s">
        <v>2</v>
      </c>
      <c r="F5" s="48"/>
      <c r="G5" s="49"/>
      <c r="H5" s="49" t="s">
        <v>4</v>
      </c>
      <c r="I5" s="49"/>
      <c r="J5" s="49"/>
      <c r="K5" s="43"/>
      <c r="L5" s="43" t="s">
        <v>10</v>
      </c>
      <c r="M5" s="43"/>
      <c r="N5" s="43"/>
      <c r="O5" s="127"/>
      <c r="P5" s="37"/>
      <c r="Q5" s="38"/>
      <c r="R5" s="38" t="s">
        <v>9</v>
      </c>
      <c r="S5" s="171"/>
      <c r="T5" s="172"/>
      <c r="U5" s="173" t="s">
        <v>79</v>
      </c>
    </row>
    <row r="6" spans="1:21" x14ac:dyDescent="0.25">
      <c r="A6" s="39" t="s">
        <v>1</v>
      </c>
      <c r="B6" s="51" t="s">
        <v>24</v>
      </c>
      <c r="C6" s="185" t="s">
        <v>111</v>
      </c>
      <c r="D6" s="51" t="s">
        <v>108</v>
      </c>
      <c r="E6" s="51" t="s">
        <v>109</v>
      </c>
      <c r="F6" s="50" t="s">
        <v>5</v>
      </c>
      <c r="G6" s="50" t="s">
        <v>6</v>
      </c>
      <c r="H6" s="50" t="s">
        <v>8</v>
      </c>
      <c r="I6" s="50" t="s">
        <v>7</v>
      </c>
      <c r="J6" s="73" t="s">
        <v>19</v>
      </c>
      <c r="K6" s="39" t="s">
        <v>11</v>
      </c>
      <c r="L6" s="39" t="s">
        <v>12</v>
      </c>
      <c r="M6" s="39" t="s">
        <v>23</v>
      </c>
      <c r="N6" s="39" t="s">
        <v>14</v>
      </c>
      <c r="O6" s="122" t="s">
        <v>20</v>
      </c>
      <c r="P6" s="39" t="s">
        <v>22</v>
      </c>
      <c r="Q6" s="39" t="s">
        <v>16</v>
      </c>
      <c r="R6" s="39" t="s">
        <v>17</v>
      </c>
      <c r="S6" s="39" t="s">
        <v>18</v>
      </c>
      <c r="T6" s="128" t="s">
        <v>21</v>
      </c>
      <c r="U6" s="129" t="s">
        <v>96</v>
      </c>
    </row>
    <row r="7" spans="1:21" x14ac:dyDescent="0.25">
      <c r="A7" s="314">
        <v>1</v>
      </c>
      <c r="B7" s="64"/>
      <c r="C7" s="315" t="s">
        <v>228</v>
      </c>
      <c r="D7" s="313">
        <v>49</v>
      </c>
      <c r="E7" s="83"/>
      <c r="F7" s="313">
        <v>5</v>
      </c>
      <c r="G7" s="313">
        <v>5</v>
      </c>
      <c r="H7" s="313">
        <v>16</v>
      </c>
      <c r="I7" s="313">
        <v>6</v>
      </c>
      <c r="J7" s="60">
        <f>SUM(F7:I7)</f>
        <v>32</v>
      </c>
      <c r="K7" s="313">
        <v>10</v>
      </c>
      <c r="L7" s="313">
        <v>6</v>
      </c>
      <c r="M7" s="313">
        <v>5</v>
      </c>
      <c r="N7" s="313">
        <v>5</v>
      </c>
      <c r="O7" s="72">
        <f>SUM(K7:N7)</f>
        <v>26</v>
      </c>
      <c r="P7" s="313">
        <v>12</v>
      </c>
      <c r="Q7" s="313">
        <v>12</v>
      </c>
      <c r="R7" s="313">
        <v>12</v>
      </c>
      <c r="S7" s="313">
        <v>16</v>
      </c>
      <c r="T7" s="76">
        <f>SUM(P7:S7)</f>
        <v>52</v>
      </c>
      <c r="U7" s="75">
        <f>SUM(T7,O7,J7)</f>
        <v>110</v>
      </c>
    </row>
    <row r="8" spans="1:21" x14ac:dyDescent="0.25">
      <c r="A8" s="314">
        <v>2</v>
      </c>
      <c r="B8" s="313"/>
      <c r="C8" s="315" t="s">
        <v>229</v>
      </c>
      <c r="D8" s="313">
        <v>45</v>
      </c>
      <c r="E8" s="61"/>
      <c r="F8" s="313">
        <v>5</v>
      </c>
      <c r="G8" s="313">
        <v>5</v>
      </c>
      <c r="H8" s="313">
        <v>16</v>
      </c>
      <c r="I8" s="313">
        <v>6</v>
      </c>
      <c r="J8" s="60">
        <f t="shared" ref="J8:J71" si="0">SUM(F8:I8)</f>
        <v>32</v>
      </c>
      <c r="K8" s="313">
        <v>10</v>
      </c>
      <c r="L8" s="313">
        <v>6</v>
      </c>
      <c r="M8" s="313">
        <v>5</v>
      </c>
      <c r="N8" s="313">
        <v>5</v>
      </c>
      <c r="O8" s="72">
        <f t="shared" ref="O8:O65" si="1">SUM(K8:N8)</f>
        <v>26</v>
      </c>
      <c r="P8" s="313">
        <v>12</v>
      </c>
      <c r="Q8" s="313">
        <v>12</v>
      </c>
      <c r="R8" s="313">
        <v>12</v>
      </c>
      <c r="S8" s="313">
        <v>16</v>
      </c>
      <c r="T8" s="76">
        <f>SUM(P8:S8)</f>
        <v>52</v>
      </c>
      <c r="U8" s="75">
        <f t="shared" ref="U8:U71" si="2">SUM(T8,O8,J8)</f>
        <v>110</v>
      </c>
    </row>
    <row r="9" spans="1:21" x14ac:dyDescent="0.25">
      <c r="A9" s="314">
        <v>3</v>
      </c>
      <c r="B9" s="64"/>
      <c r="C9" s="315"/>
      <c r="D9" s="313"/>
      <c r="E9" s="83"/>
      <c r="F9" s="313">
        <v>5</v>
      </c>
      <c r="G9" s="313">
        <v>5</v>
      </c>
      <c r="H9" s="313">
        <v>16</v>
      </c>
      <c r="I9" s="313">
        <v>6</v>
      </c>
      <c r="J9" s="60">
        <f>SUM(F9:I9)</f>
        <v>32</v>
      </c>
      <c r="K9" s="313">
        <v>10</v>
      </c>
      <c r="L9" s="313">
        <v>6</v>
      </c>
      <c r="M9" s="313">
        <v>5</v>
      </c>
      <c r="N9" s="313">
        <v>5</v>
      </c>
      <c r="O9" s="72">
        <f>SUM(K9:N9)</f>
        <v>26</v>
      </c>
      <c r="P9" s="313">
        <v>12</v>
      </c>
      <c r="Q9" s="313">
        <v>12</v>
      </c>
      <c r="R9" s="313">
        <v>12</v>
      </c>
      <c r="S9" s="313">
        <v>16</v>
      </c>
      <c r="T9" s="76">
        <f>SUM(P9:S9)</f>
        <v>52</v>
      </c>
      <c r="U9" s="75">
        <f t="shared" si="2"/>
        <v>110</v>
      </c>
    </row>
    <row r="10" spans="1:21" x14ac:dyDescent="0.25">
      <c r="A10" s="313">
        <v>4</v>
      </c>
      <c r="B10" s="313"/>
      <c r="C10" s="315"/>
      <c r="D10" s="313"/>
      <c r="E10" s="61"/>
      <c r="F10" s="313">
        <v>5</v>
      </c>
      <c r="G10" s="313">
        <v>5</v>
      </c>
      <c r="H10" s="313">
        <v>16</v>
      </c>
      <c r="I10" s="313">
        <v>6</v>
      </c>
      <c r="J10" s="74">
        <f t="shared" si="0"/>
        <v>32</v>
      </c>
      <c r="K10" s="313">
        <v>10</v>
      </c>
      <c r="L10" s="313">
        <v>6</v>
      </c>
      <c r="M10" s="313">
        <v>5</v>
      </c>
      <c r="N10" s="313">
        <v>5</v>
      </c>
      <c r="O10" s="72">
        <f t="shared" si="1"/>
        <v>26</v>
      </c>
      <c r="P10" s="313">
        <v>12</v>
      </c>
      <c r="Q10" s="313">
        <v>12</v>
      </c>
      <c r="R10" s="313">
        <v>12</v>
      </c>
      <c r="S10" s="313">
        <v>16</v>
      </c>
      <c r="T10" s="76">
        <f t="shared" ref="T10:T73" si="3">SUM(P10:S10)</f>
        <v>52</v>
      </c>
      <c r="U10" s="75">
        <f>SUM(T10,O10,J10)</f>
        <v>110</v>
      </c>
    </row>
    <row r="11" spans="1:21" x14ac:dyDescent="0.25">
      <c r="A11" s="314">
        <v>5</v>
      </c>
      <c r="B11" s="64"/>
      <c r="C11" s="315"/>
      <c r="D11" s="313"/>
      <c r="E11" s="83"/>
      <c r="F11" s="313">
        <v>5</v>
      </c>
      <c r="G11" s="313">
        <v>5</v>
      </c>
      <c r="H11" s="313">
        <v>16</v>
      </c>
      <c r="I11" s="313">
        <v>6</v>
      </c>
      <c r="J11" s="60">
        <f t="shared" si="0"/>
        <v>32</v>
      </c>
      <c r="K11" s="313">
        <v>10</v>
      </c>
      <c r="L11" s="313">
        <v>6</v>
      </c>
      <c r="M11" s="313">
        <v>5</v>
      </c>
      <c r="N11" s="313">
        <v>5</v>
      </c>
      <c r="O11" s="72">
        <f t="shared" si="1"/>
        <v>26</v>
      </c>
      <c r="P11" s="313">
        <v>12</v>
      </c>
      <c r="Q11" s="313">
        <v>12</v>
      </c>
      <c r="R11" s="313">
        <v>12</v>
      </c>
      <c r="S11" s="313">
        <v>16</v>
      </c>
      <c r="T11" s="76">
        <f t="shared" si="3"/>
        <v>52</v>
      </c>
      <c r="U11" s="75">
        <f>SUM(T11,O11,J11)</f>
        <v>110</v>
      </c>
    </row>
    <row r="12" spans="1:21" x14ac:dyDescent="0.25">
      <c r="A12" s="313">
        <v>6</v>
      </c>
      <c r="B12" s="313"/>
      <c r="C12" s="315"/>
      <c r="D12" s="313"/>
      <c r="E12" s="61"/>
      <c r="F12" s="313">
        <v>5</v>
      </c>
      <c r="G12" s="313">
        <v>5</v>
      </c>
      <c r="H12" s="313">
        <v>16</v>
      </c>
      <c r="I12" s="313">
        <v>6</v>
      </c>
      <c r="J12" s="74">
        <f t="shared" si="0"/>
        <v>32</v>
      </c>
      <c r="K12" s="313">
        <v>10</v>
      </c>
      <c r="L12" s="313">
        <v>6</v>
      </c>
      <c r="M12" s="313">
        <v>5</v>
      </c>
      <c r="N12" s="313">
        <v>5</v>
      </c>
      <c r="O12" s="72">
        <f t="shared" si="1"/>
        <v>26</v>
      </c>
      <c r="P12" s="313">
        <v>12</v>
      </c>
      <c r="Q12" s="313">
        <v>12</v>
      </c>
      <c r="R12" s="313">
        <v>12</v>
      </c>
      <c r="S12" s="313">
        <v>16</v>
      </c>
      <c r="T12" s="76">
        <f t="shared" si="3"/>
        <v>52</v>
      </c>
      <c r="U12" s="75">
        <f t="shared" si="2"/>
        <v>110</v>
      </c>
    </row>
    <row r="13" spans="1:21" x14ac:dyDescent="0.25">
      <c r="A13" s="314">
        <v>7</v>
      </c>
      <c r="B13" s="64"/>
      <c r="C13" s="315"/>
      <c r="D13" s="313"/>
      <c r="E13" s="83"/>
      <c r="F13" s="313">
        <v>5</v>
      </c>
      <c r="G13" s="313">
        <v>5</v>
      </c>
      <c r="H13" s="313">
        <v>16</v>
      </c>
      <c r="I13" s="313">
        <v>6</v>
      </c>
      <c r="J13" s="60">
        <f>SUM(F13:I13)</f>
        <v>32</v>
      </c>
      <c r="K13" s="313">
        <v>10</v>
      </c>
      <c r="L13" s="313">
        <v>6</v>
      </c>
      <c r="M13" s="313">
        <v>5</v>
      </c>
      <c r="N13" s="313">
        <v>5</v>
      </c>
      <c r="O13" s="72">
        <f>SUM(K13:N13)</f>
        <v>26</v>
      </c>
      <c r="P13" s="313">
        <v>12</v>
      </c>
      <c r="Q13" s="313">
        <v>12</v>
      </c>
      <c r="R13" s="313">
        <v>12</v>
      </c>
      <c r="S13" s="313">
        <v>16</v>
      </c>
      <c r="T13" s="76">
        <f>SUM(P13:S13)</f>
        <v>52</v>
      </c>
      <c r="U13" s="75">
        <f>SUM(T13,O13,J13)</f>
        <v>110</v>
      </c>
    </row>
    <row r="14" spans="1:21" x14ac:dyDescent="0.25">
      <c r="A14" s="313">
        <v>8</v>
      </c>
      <c r="B14" s="313"/>
      <c r="C14" s="315"/>
      <c r="D14" s="313"/>
      <c r="E14" s="61"/>
      <c r="F14" s="313">
        <v>5</v>
      </c>
      <c r="G14" s="313">
        <v>5</v>
      </c>
      <c r="H14" s="313">
        <v>16</v>
      </c>
      <c r="I14" s="313">
        <v>6</v>
      </c>
      <c r="J14" s="74">
        <f>SUM(F14:I14)</f>
        <v>32</v>
      </c>
      <c r="K14" s="313">
        <v>10</v>
      </c>
      <c r="L14" s="313">
        <v>6</v>
      </c>
      <c r="M14" s="313">
        <v>5</v>
      </c>
      <c r="N14" s="313">
        <v>5</v>
      </c>
      <c r="O14" s="72">
        <f>SUM(K14:N14)</f>
        <v>26</v>
      </c>
      <c r="P14" s="313">
        <v>12</v>
      </c>
      <c r="Q14" s="313">
        <v>12</v>
      </c>
      <c r="R14" s="313">
        <v>12</v>
      </c>
      <c r="S14" s="313">
        <v>16</v>
      </c>
      <c r="T14" s="76">
        <f>SUM(P14:S14)</f>
        <v>52</v>
      </c>
      <c r="U14" s="75">
        <f>SUM(T14,O14,J14)</f>
        <v>110</v>
      </c>
    </row>
    <row r="15" spans="1:21" x14ac:dyDescent="0.25">
      <c r="A15" s="314">
        <v>9</v>
      </c>
      <c r="B15" s="64"/>
      <c r="C15" s="315"/>
      <c r="D15" s="313"/>
      <c r="E15" s="83"/>
      <c r="F15" s="313">
        <v>5</v>
      </c>
      <c r="G15" s="313">
        <v>5</v>
      </c>
      <c r="H15" s="313">
        <v>16</v>
      </c>
      <c r="I15" s="313">
        <v>6</v>
      </c>
      <c r="J15" s="60">
        <f t="shared" si="0"/>
        <v>32</v>
      </c>
      <c r="K15" s="313">
        <v>10</v>
      </c>
      <c r="L15" s="313">
        <v>6</v>
      </c>
      <c r="M15" s="313">
        <v>5</v>
      </c>
      <c r="N15" s="313">
        <v>5</v>
      </c>
      <c r="O15" s="72">
        <f>SUM(K15:N15)</f>
        <v>26</v>
      </c>
      <c r="P15" s="313">
        <v>12</v>
      </c>
      <c r="Q15" s="313">
        <v>12</v>
      </c>
      <c r="R15" s="313">
        <v>12</v>
      </c>
      <c r="S15" s="313">
        <v>16</v>
      </c>
      <c r="T15" s="76">
        <f t="shared" si="3"/>
        <v>52</v>
      </c>
      <c r="U15" s="75">
        <f t="shared" si="2"/>
        <v>110</v>
      </c>
    </row>
    <row r="16" spans="1:21" x14ac:dyDescent="0.25">
      <c r="A16" s="313">
        <v>10</v>
      </c>
      <c r="B16" s="313"/>
      <c r="C16" s="315"/>
      <c r="D16" s="313"/>
      <c r="E16" s="61"/>
      <c r="F16" s="313">
        <v>5</v>
      </c>
      <c r="G16" s="313">
        <v>5</v>
      </c>
      <c r="H16" s="313">
        <v>16</v>
      </c>
      <c r="I16" s="313">
        <v>6</v>
      </c>
      <c r="J16" s="74">
        <f t="shared" si="0"/>
        <v>32</v>
      </c>
      <c r="K16" s="313">
        <v>10</v>
      </c>
      <c r="L16" s="313">
        <v>6</v>
      </c>
      <c r="M16" s="313">
        <v>5</v>
      </c>
      <c r="N16" s="313">
        <v>5</v>
      </c>
      <c r="O16" s="72">
        <f>SUM(K16:N16)</f>
        <v>26</v>
      </c>
      <c r="P16" s="313">
        <v>12</v>
      </c>
      <c r="Q16" s="313">
        <v>12</v>
      </c>
      <c r="R16" s="313">
        <v>12</v>
      </c>
      <c r="S16" s="313">
        <v>16</v>
      </c>
      <c r="T16" s="76">
        <f>SUM(P16:S16)</f>
        <v>52</v>
      </c>
      <c r="U16" s="75">
        <f t="shared" si="2"/>
        <v>110</v>
      </c>
    </row>
    <row r="17" spans="1:21" x14ac:dyDescent="0.25">
      <c r="A17" s="314">
        <v>11</v>
      </c>
      <c r="B17" s="64"/>
      <c r="C17" s="315"/>
      <c r="D17" s="313"/>
      <c r="E17" s="83"/>
      <c r="F17" s="313">
        <v>5</v>
      </c>
      <c r="G17" s="313">
        <v>5</v>
      </c>
      <c r="H17" s="313">
        <v>16</v>
      </c>
      <c r="I17" s="313">
        <v>6</v>
      </c>
      <c r="J17" s="60">
        <f>SUM(F17:I17)</f>
        <v>32</v>
      </c>
      <c r="K17" s="313">
        <v>10</v>
      </c>
      <c r="L17" s="313">
        <v>6</v>
      </c>
      <c r="M17" s="313">
        <v>5</v>
      </c>
      <c r="N17" s="313">
        <v>5</v>
      </c>
      <c r="O17" s="72">
        <f>SUM(K17:N17)</f>
        <v>26</v>
      </c>
      <c r="P17" s="313">
        <v>12</v>
      </c>
      <c r="Q17" s="313">
        <v>12</v>
      </c>
      <c r="R17" s="313">
        <v>12</v>
      </c>
      <c r="S17" s="313">
        <v>16</v>
      </c>
      <c r="T17" s="76">
        <f>SUM(P17:S17)</f>
        <v>52</v>
      </c>
      <c r="U17" s="75">
        <f t="shared" si="2"/>
        <v>110</v>
      </c>
    </row>
    <row r="18" spans="1:21" x14ac:dyDescent="0.25">
      <c r="A18" s="313">
        <v>12</v>
      </c>
      <c r="B18" s="313"/>
      <c r="C18" s="315"/>
      <c r="D18" s="313"/>
      <c r="E18" s="61"/>
      <c r="F18" s="313">
        <v>5</v>
      </c>
      <c r="G18" s="313">
        <v>5</v>
      </c>
      <c r="H18" s="313">
        <v>16</v>
      </c>
      <c r="I18" s="313">
        <v>6</v>
      </c>
      <c r="J18" s="74">
        <f t="shared" si="0"/>
        <v>32</v>
      </c>
      <c r="K18" s="313">
        <v>10</v>
      </c>
      <c r="L18" s="313">
        <v>6</v>
      </c>
      <c r="M18" s="313">
        <v>5</v>
      </c>
      <c r="N18" s="313">
        <v>5</v>
      </c>
      <c r="O18" s="72">
        <f t="shared" si="1"/>
        <v>26</v>
      </c>
      <c r="P18" s="313">
        <v>12</v>
      </c>
      <c r="Q18" s="313">
        <v>12</v>
      </c>
      <c r="R18" s="313">
        <v>12</v>
      </c>
      <c r="S18" s="313">
        <v>16</v>
      </c>
      <c r="T18" s="76">
        <f t="shared" si="3"/>
        <v>52</v>
      </c>
      <c r="U18" s="75">
        <f t="shared" si="2"/>
        <v>110</v>
      </c>
    </row>
    <row r="19" spans="1:21" x14ac:dyDescent="0.25">
      <c r="A19" s="314">
        <v>13</v>
      </c>
      <c r="B19" s="64"/>
      <c r="C19" s="315"/>
      <c r="D19" s="313"/>
      <c r="E19" s="83"/>
      <c r="F19" s="313">
        <v>5</v>
      </c>
      <c r="G19" s="313">
        <v>5</v>
      </c>
      <c r="H19" s="313">
        <v>16</v>
      </c>
      <c r="I19" s="313">
        <v>6</v>
      </c>
      <c r="J19" s="60">
        <f t="shared" si="0"/>
        <v>32</v>
      </c>
      <c r="K19" s="313">
        <v>10</v>
      </c>
      <c r="L19" s="313">
        <v>6</v>
      </c>
      <c r="M19" s="313">
        <v>5</v>
      </c>
      <c r="N19" s="313">
        <v>5</v>
      </c>
      <c r="O19" s="72">
        <f>SUM(K19:N19)</f>
        <v>26</v>
      </c>
      <c r="P19" s="313">
        <v>12</v>
      </c>
      <c r="Q19" s="313">
        <v>12</v>
      </c>
      <c r="R19" s="313">
        <v>12</v>
      </c>
      <c r="S19" s="313">
        <v>16</v>
      </c>
      <c r="T19" s="76">
        <f t="shared" si="3"/>
        <v>52</v>
      </c>
      <c r="U19" s="75">
        <f t="shared" si="2"/>
        <v>110</v>
      </c>
    </row>
    <row r="20" spans="1:21" x14ac:dyDescent="0.25">
      <c r="A20" s="313">
        <v>14</v>
      </c>
      <c r="B20" s="313"/>
      <c r="C20" s="315"/>
      <c r="D20" s="313"/>
      <c r="E20" s="61"/>
      <c r="F20" s="313">
        <v>5</v>
      </c>
      <c r="G20" s="313">
        <v>5</v>
      </c>
      <c r="H20" s="313">
        <v>16</v>
      </c>
      <c r="I20" s="313">
        <v>6</v>
      </c>
      <c r="J20" s="74">
        <f t="shared" si="0"/>
        <v>32</v>
      </c>
      <c r="K20" s="313">
        <v>10</v>
      </c>
      <c r="L20" s="313">
        <v>6</v>
      </c>
      <c r="M20" s="313">
        <v>5</v>
      </c>
      <c r="N20" s="313">
        <v>5</v>
      </c>
      <c r="O20" s="72">
        <f>SUM(K20:N20)</f>
        <v>26</v>
      </c>
      <c r="P20" s="313">
        <v>12</v>
      </c>
      <c r="Q20" s="313">
        <v>12</v>
      </c>
      <c r="R20" s="313">
        <v>12</v>
      </c>
      <c r="S20" s="313">
        <v>16</v>
      </c>
      <c r="T20" s="76">
        <f>SUM(P20:S20)</f>
        <v>52</v>
      </c>
      <c r="U20" s="75">
        <f t="shared" si="2"/>
        <v>110</v>
      </c>
    </row>
    <row r="21" spans="1:21" x14ac:dyDescent="0.25">
      <c r="A21" s="314">
        <v>15</v>
      </c>
      <c r="B21" s="64"/>
      <c r="C21" s="315"/>
      <c r="D21" s="313"/>
      <c r="E21" s="83"/>
      <c r="F21" s="313">
        <v>5</v>
      </c>
      <c r="G21" s="313">
        <v>5</v>
      </c>
      <c r="H21" s="313">
        <v>16</v>
      </c>
      <c r="I21" s="313">
        <v>6</v>
      </c>
      <c r="J21" s="60">
        <f t="shared" si="0"/>
        <v>32</v>
      </c>
      <c r="K21" s="313">
        <v>10</v>
      </c>
      <c r="L21" s="313">
        <v>6</v>
      </c>
      <c r="M21" s="313">
        <v>5</v>
      </c>
      <c r="N21" s="313">
        <v>5</v>
      </c>
      <c r="O21" s="72">
        <f>SUM(K21:N21)</f>
        <v>26</v>
      </c>
      <c r="P21" s="313">
        <v>12</v>
      </c>
      <c r="Q21" s="313">
        <v>12</v>
      </c>
      <c r="R21" s="313">
        <v>12</v>
      </c>
      <c r="S21" s="313">
        <v>16</v>
      </c>
      <c r="T21" s="76">
        <f t="shared" si="3"/>
        <v>52</v>
      </c>
      <c r="U21" s="75">
        <f>SUM(T21,O21,J21)</f>
        <v>110</v>
      </c>
    </row>
    <row r="22" spans="1:21" x14ac:dyDescent="0.25">
      <c r="A22" s="313">
        <v>16</v>
      </c>
      <c r="B22" s="313"/>
      <c r="C22" s="315"/>
      <c r="D22" s="313"/>
      <c r="E22" s="61"/>
      <c r="F22" s="313">
        <v>5</v>
      </c>
      <c r="G22" s="313">
        <v>5</v>
      </c>
      <c r="H22" s="313">
        <v>16</v>
      </c>
      <c r="I22" s="313">
        <v>6</v>
      </c>
      <c r="J22" s="74">
        <f t="shared" si="0"/>
        <v>32</v>
      </c>
      <c r="K22" s="313">
        <v>10</v>
      </c>
      <c r="L22" s="313">
        <v>6</v>
      </c>
      <c r="M22" s="313">
        <v>5</v>
      </c>
      <c r="N22" s="313">
        <v>5</v>
      </c>
      <c r="O22" s="72">
        <f>SUM(K22:N22)</f>
        <v>26</v>
      </c>
      <c r="P22" s="313">
        <v>12</v>
      </c>
      <c r="Q22" s="313">
        <v>12</v>
      </c>
      <c r="R22" s="313">
        <v>12</v>
      </c>
      <c r="S22" s="313">
        <v>16</v>
      </c>
      <c r="T22" s="76">
        <f>SUM(P22:S22)</f>
        <v>52</v>
      </c>
      <c r="U22" s="75">
        <f>SUM(T22,O22,J22)</f>
        <v>110</v>
      </c>
    </row>
    <row r="23" spans="1:21" x14ac:dyDescent="0.25">
      <c r="A23" s="314">
        <v>17</v>
      </c>
      <c r="B23" s="64"/>
      <c r="C23" s="315"/>
      <c r="D23" s="313"/>
      <c r="E23" s="83"/>
      <c r="F23" s="313">
        <v>5</v>
      </c>
      <c r="G23" s="313">
        <v>5</v>
      </c>
      <c r="H23" s="313">
        <v>16</v>
      </c>
      <c r="I23" s="313">
        <v>6</v>
      </c>
      <c r="J23" s="60">
        <f t="shared" si="0"/>
        <v>32</v>
      </c>
      <c r="K23" s="313">
        <v>10</v>
      </c>
      <c r="L23" s="313">
        <v>6</v>
      </c>
      <c r="M23" s="313">
        <v>5</v>
      </c>
      <c r="N23" s="313">
        <v>5</v>
      </c>
      <c r="O23" s="72">
        <f t="shared" si="1"/>
        <v>26</v>
      </c>
      <c r="P23" s="313">
        <v>12</v>
      </c>
      <c r="Q23" s="313">
        <v>12</v>
      </c>
      <c r="R23" s="313">
        <v>12</v>
      </c>
      <c r="S23" s="313">
        <v>16</v>
      </c>
      <c r="T23" s="76">
        <f t="shared" si="3"/>
        <v>52</v>
      </c>
      <c r="U23" s="75">
        <f t="shared" si="2"/>
        <v>110</v>
      </c>
    </row>
    <row r="24" spans="1:21" x14ac:dyDescent="0.25">
      <c r="A24" s="313">
        <v>18</v>
      </c>
      <c r="B24" s="313"/>
      <c r="C24" s="315"/>
      <c r="D24" s="313"/>
      <c r="E24" s="61"/>
      <c r="F24" s="313">
        <v>5</v>
      </c>
      <c r="G24" s="313">
        <v>5</v>
      </c>
      <c r="H24" s="313">
        <v>16</v>
      </c>
      <c r="I24" s="313">
        <v>6</v>
      </c>
      <c r="J24" s="74">
        <f t="shared" si="0"/>
        <v>32</v>
      </c>
      <c r="K24" s="313">
        <v>10</v>
      </c>
      <c r="L24" s="313">
        <v>6</v>
      </c>
      <c r="M24" s="313">
        <v>5</v>
      </c>
      <c r="N24" s="313">
        <v>5</v>
      </c>
      <c r="O24" s="72">
        <f t="shared" si="1"/>
        <v>26</v>
      </c>
      <c r="P24" s="313">
        <v>12</v>
      </c>
      <c r="Q24" s="313">
        <v>12</v>
      </c>
      <c r="R24" s="313">
        <v>12</v>
      </c>
      <c r="S24" s="313">
        <v>16</v>
      </c>
      <c r="T24" s="76">
        <f t="shared" si="3"/>
        <v>52</v>
      </c>
      <c r="U24" s="75">
        <f t="shared" si="2"/>
        <v>110</v>
      </c>
    </row>
    <row r="25" spans="1:21" x14ac:dyDescent="0.25">
      <c r="A25" s="314">
        <v>19</v>
      </c>
      <c r="B25" s="64"/>
      <c r="C25" s="315"/>
      <c r="D25" s="313"/>
      <c r="E25" s="83"/>
      <c r="F25" s="313">
        <v>5</v>
      </c>
      <c r="G25" s="313">
        <v>5</v>
      </c>
      <c r="H25" s="313">
        <v>16</v>
      </c>
      <c r="I25" s="313">
        <v>6</v>
      </c>
      <c r="J25" s="60">
        <f t="shared" si="0"/>
        <v>32</v>
      </c>
      <c r="K25" s="313">
        <v>10</v>
      </c>
      <c r="L25" s="313">
        <v>6</v>
      </c>
      <c r="M25" s="313">
        <v>5</v>
      </c>
      <c r="N25" s="313">
        <v>5</v>
      </c>
      <c r="O25" s="72">
        <f t="shared" si="1"/>
        <v>26</v>
      </c>
      <c r="P25" s="313">
        <v>12</v>
      </c>
      <c r="Q25" s="313">
        <v>12</v>
      </c>
      <c r="R25" s="313">
        <v>12</v>
      </c>
      <c r="S25" s="313">
        <v>16</v>
      </c>
      <c r="T25" s="76">
        <f t="shared" si="3"/>
        <v>52</v>
      </c>
      <c r="U25" s="75">
        <f t="shared" si="2"/>
        <v>110</v>
      </c>
    </row>
    <row r="26" spans="1:21" x14ac:dyDescent="0.25">
      <c r="A26" s="313">
        <v>20</v>
      </c>
      <c r="B26" s="313"/>
      <c r="C26" s="315"/>
      <c r="D26" s="313"/>
      <c r="E26" s="61"/>
      <c r="F26" s="313">
        <v>5</v>
      </c>
      <c r="G26" s="313">
        <v>5</v>
      </c>
      <c r="H26" s="313">
        <v>16</v>
      </c>
      <c r="I26" s="313">
        <v>6</v>
      </c>
      <c r="J26" s="74">
        <f t="shared" si="0"/>
        <v>32</v>
      </c>
      <c r="K26" s="313">
        <v>10</v>
      </c>
      <c r="L26" s="313">
        <v>6</v>
      </c>
      <c r="M26" s="313">
        <v>5</v>
      </c>
      <c r="N26" s="313">
        <v>5</v>
      </c>
      <c r="O26" s="72">
        <f t="shared" si="1"/>
        <v>26</v>
      </c>
      <c r="P26" s="313">
        <v>12</v>
      </c>
      <c r="Q26" s="313">
        <v>12</v>
      </c>
      <c r="R26" s="313">
        <v>12</v>
      </c>
      <c r="S26" s="313">
        <v>16</v>
      </c>
      <c r="T26" s="76">
        <f t="shared" si="3"/>
        <v>52</v>
      </c>
      <c r="U26" s="75">
        <f t="shared" si="2"/>
        <v>110</v>
      </c>
    </row>
    <row r="27" spans="1:21" x14ac:dyDescent="0.25">
      <c r="A27" s="314">
        <v>21</v>
      </c>
      <c r="B27" s="64"/>
      <c r="C27" s="315"/>
      <c r="D27" s="313"/>
      <c r="E27" s="83"/>
      <c r="F27" s="313">
        <v>5</v>
      </c>
      <c r="G27" s="313">
        <v>5</v>
      </c>
      <c r="H27" s="313">
        <v>16</v>
      </c>
      <c r="I27" s="313">
        <v>6</v>
      </c>
      <c r="J27" s="60">
        <f t="shared" si="0"/>
        <v>32</v>
      </c>
      <c r="K27" s="313">
        <v>10</v>
      </c>
      <c r="L27" s="313">
        <v>6</v>
      </c>
      <c r="M27" s="313">
        <v>5</v>
      </c>
      <c r="N27" s="313">
        <v>5</v>
      </c>
      <c r="O27" s="72">
        <f t="shared" si="1"/>
        <v>26</v>
      </c>
      <c r="P27" s="313">
        <v>12</v>
      </c>
      <c r="Q27" s="313">
        <v>12</v>
      </c>
      <c r="R27" s="313">
        <v>12</v>
      </c>
      <c r="S27" s="313">
        <v>16</v>
      </c>
      <c r="T27" s="76">
        <f t="shared" si="3"/>
        <v>52</v>
      </c>
      <c r="U27" s="75">
        <f t="shared" si="2"/>
        <v>110</v>
      </c>
    </row>
    <row r="28" spans="1:21" x14ac:dyDescent="0.25">
      <c r="A28" s="313">
        <v>22</v>
      </c>
      <c r="B28" s="313"/>
      <c r="C28" s="315"/>
      <c r="D28" s="313"/>
      <c r="E28" s="61"/>
      <c r="F28" s="313">
        <v>5</v>
      </c>
      <c r="G28" s="313">
        <v>5</v>
      </c>
      <c r="H28" s="313">
        <v>16</v>
      </c>
      <c r="I28" s="313">
        <v>6</v>
      </c>
      <c r="J28" s="74">
        <f t="shared" si="0"/>
        <v>32</v>
      </c>
      <c r="K28" s="313">
        <v>10</v>
      </c>
      <c r="L28" s="313">
        <v>6</v>
      </c>
      <c r="M28" s="313">
        <v>5</v>
      </c>
      <c r="N28" s="313">
        <v>5</v>
      </c>
      <c r="O28" s="72">
        <f t="shared" si="1"/>
        <v>26</v>
      </c>
      <c r="P28" s="313">
        <v>12</v>
      </c>
      <c r="Q28" s="313">
        <v>12</v>
      </c>
      <c r="R28" s="313">
        <v>12</v>
      </c>
      <c r="S28" s="313">
        <v>16</v>
      </c>
      <c r="T28" s="76">
        <f t="shared" si="3"/>
        <v>52</v>
      </c>
      <c r="U28" s="75">
        <f t="shared" si="2"/>
        <v>110</v>
      </c>
    </row>
    <row r="29" spans="1:21" x14ac:dyDescent="0.25">
      <c r="A29" s="314">
        <v>23</v>
      </c>
      <c r="B29" s="64"/>
      <c r="C29" s="315"/>
      <c r="D29" s="313"/>
      <c r="E29" s="83"/>
      <c r="F29" s="313">
        <v>5</v>
      </c>
      <c r="G29" s="313">
        <v>5</v>
      </c>
      <c r="H29" s="313">
        <v>16</v>
      </c>
      <c r="I29" s="313">
        <v>6</v>
      </c>
      <c r="J29" s="60">
        <f t="shared" si="0"/>
        <v>32</v>
      </c>
      <c r="K29" s="313">
        <v>10</v>
      </c>
      <c r="L29" s="313">
        <v>6</v>
      </c>
      <c r="M29" s="313">
        <v>5</v>
      </c>
      <c r="N29" s="313">
        <v>5</v>
      </c>
      <c r="O29" s="72">
        <f t="shared" si="1"/>
        <v>26</v>
      </c>
      <c r="P29" s="313">
        <v>12</v>
      </c>
      <c r="Q29" s="313">
        <v>12</v>
      </c>
      <c r="R29" s="313">
        <v>12</v>
      </c>
      <c r="S29" s="313">
        <v>16</v>
      </c>
      <c r="T29" s="76">
        <f t="shared" si="3"/>
        <v>52</v>
      </c>
      <c r="U29" s="75">
        <f t="shared" si="2"/>
        <v>110</v>
      </c>
    </row>
    <row r="30" spans="1:21" x14ac:dyDescent="0.25">
      <c r="A30" s="313">
        <v>24</v>
      </c>
      <c r="B30" s="313"/>
      <c r="C30" s="315"/>
      <c r="D30" s="313"/>
      <c r="E30" s="61"/>
      <c r="F30" s="313">
        <v>5</v>
      </c>
      <c r="G30" s="313">
        <v>5</v>
      </c>
      <c r="H30" s="313">
        <v>16</v>
      </c>
      <c r="I30" s="313">
        <v>6</v>
      </c>
      <c r="J30" s="74">
        <f t="shared" si="0"/>
        <v>32</v>
      </c>
      <c r="K30" s="313">
        <v>10</v>
      </c>
      <c r="L30" s="313">
        <v>6</v>
      </c>
      <c r="M30" s="313">
        <v>5</v>
      </c>
      <c r="N30" s="313">
        <v>5</v>
      </c>
      <c r="O30" s="72">
        <f t="shared" si="1"/>
        <v>26</v>
      </c>
      <c r="P30" s="313">
        <v>12</v>
      </c>
      <c r="Q30" s="313">
        <v>12</v>
      </c>
      <c r="R30" s="313">
        <v>12</v>
      </c>
      <c r="S30" s="313">
        <v>16</v>
      </c>
      <c r="T30" s="76">
        <f t="shared" si="3"/>
        <v>52</v>
      </c>
      <c r="U30" s="75">
        <f t="shared" si="2"/>
        <v>110</v>
      </c>
    </row>
    <row r="31" spans="1:21" x14ac:dyDescent="0.25">
      <c r="A31" s="314">
        <v>25</v>
      </c>
      <c r="B31" s="64"/>
      <c r="C31" s="315"/>
      <c r="D31" s="313"/>
      <c r="E31" s="83"/>
      <c r="F31" s="313">
        <v>5</v>
      </c>
      <c r="G31" s="313">
        <v>5</v>
      </c>
      <c r="H31" s="313">
        <v>16</v>
      </c>
      <c r="I31" s="313">
        <v>6</v>
      </c>
      <c r="J31" s="60">
        <f t="shared" si="0"/>
        <v>32</v>
      </c>
      <c r="K31" s="313">
        <v>10</v>
      </c>
      <c r="L31" s="313">
        <v>6</v>
      </c>
      <c r="M31" s="313">
        <v>5</v>
      </c>
      <c r="N31" s="313">
        <v>5</v>
      </c>
      <c r="O31" s="72">
        <f t="shared" si="1"/>
        <v>26</v>
      </c>
      <c r="P31" s="313">
        <v>12</v>
      </c>
      <c r="Q31" s="313">
        <v>12</v>
      </c>
      <c r="R31" s="313">
        <v>12</v>
      </c>
      <c r="S31" s="313">
        <v>16</v>
      </c>
      <c r="T31" s="76">
        <f t="shared" si="3"/>
        <v>52</v>
      </c>
      <c r="U31" s="75">
        <f t="shared" si="2"/>
        <v>110</v>
      </c>
    </row>
    <row r="32" spans="1:21" x14ac:dyDescent="0.25">
      <c r="A32" s="314">
        <v>26</v>
      </c>
      <c r="B32" s="313"/>
      <c r="C32" s="315"/>
      <c r="D32" s="313"/>
      <c r="E32" s="61"/>
      <c r="F32" s="313">
        <v>5</v>
      </c>
      <c r="G32" s="313">
        <v>5</v>
      </c>
      <c r="H32" s="313">
        <v>16</v>
      </c>
      <c r="I32" s="313">
        <v>6</v>
      </c>
      <c r="J32" s="60">
        <f t="shared" si="0"/>
        <v>32</v>
      </c>
      <c r="K32" s="313">
        <v>10</v>
      </c>
      <c r="L32" s="313">
        <v>6</v>
      </c>
      <c r="M32" s="313">
        <v>5</v>
      </c>
      <c r="N32" s="313">
        <v>5</v>
      </c>
      <c r="O32" s="72">
        <f t="shared" si="1"/>
        <v>26</v>
      </c>
      <c r="P32" s="313">
        <v>12</v>
      </c>
      <c r="Q32" s="313">
        <v>12</v>
      </c>
      <c r="R32" s="313">
        <v>12</v>
      </c>
      <c r="S32" s="313">
        <v>16</v>
      </c>
      <c r="T32" s="76">
        <f t="shared" si="3"/>
        <v>52</v>
      </c>
      <c r="U32" s="75">
        <f t="shared" si="2"/>
        <v>110</v>
      </c>
    </row>
    <row r="33" spans="1:21" x14ac:dyDescent="0.25">
      <c r="A33" s="314">
        <v>27</v>
      </c>
      <c r="B33" s="64"/>
      <c r="C33" s="315"/>
      <c r="D33" s="313"/>
      <c r="E33" s="83"/>
      <c r="F33" s="313">
        <v>5</v>
      </c>
      <c r="G33" s="313">
        <v>5</v>
      </c>
      <c r="H33" s="313">
        <v>16</v>
      </c>
      <c r="I33" s="313">
        <v>6</v>
      </c>
      <c r="J33" s="60">
        <f t="shared" si="0"/>
        <v>32</v>
      </c>
      <c r="K33" s="313">
        <v>10</v>
      </c>
      <c r="L33" s="313">
        <v>6</v>
      </c>
      <c r="M33" s="313">
        <v>5</v>
      </c>
      <c r="N33" s="313">
        <v>5</v>
      </c>
      <c r="O33" s="72">
        <f t="shared" si="1"/>
        <v>26</v>
      </c>
      <c r="P33" s="313">
        <v>12</v>
      </c>
      <c r="Q33" s="313">
        <v>12</v>
      </c>
      <c r="R33" s="313">
        <v>12</v>
      </c>
      <c r="S33" s="313">
        <v>16</v>
      </c>
      <c r="T33" s="76">
        <f t="shared" si="3"/>
        <v>52</v>
      </c>
      <c r="U33" s="75">
        <f t="shared" si="2"/>
        <v>110</v>
      </c>
    </row>
    <row r="34" spans="1:21" x14ac:dyDescent="0.25">
      <c r="A34" s="313">
        <v>28</v>
      </c>
      <c r="B34" s="313"/>
      <c r="C34" s="315"/>
      <c r="D34" s="313"/>
      <c r="E34" s="61"/>
      <c r="F34" s="313">
        <v>5</v>
      </c>
      <c r="G34" s="313">
        <v>5</v>
      </c>
      <c r="H34" s="313">
        <v>16</v>
      </c>
      <c r="I34" s="313">
        <v>6</v>
      </c>
      <c r="J34" s="74">
        <f t="shared" si="0"/>
        <v>32</v>
      </c>
      <c r="K34" s="313">
        <v>10</v>
      </c>
      <c r="L34" s="313">
        <v>6</v>
      </c>
      <c r="M34" s="313">
        <v>5</v>
      </c>
      <c r="N34" s="313">
        <v>5</v>
      </c>
      <c r="O34" s="72">
        <f t="shared" si="1"/>
        <v>26</v>
      </c>
      <c r="P34" s="313">
        <v>12</v>
      </c>
      <c r="Q34" s="313">
        <v>12</v>
      </c>
      <c r="R34" s="313">
        <v>12</v>
      </c>
      <c r="S34" s="313">
        <v>16</v>
      </c>
      <c r="T34" s="76">
        <f t="shared" si="3"/>
        <v>52</v>
      </c>
      <c r="U34" s="75">
        <f t="shared" si="2"/>
        <v>110</v>
      </c>
    </row>
    <row r="35" spans="1:21" x14ac:dyDescent="0.25">
      <c r="A35" s="314">
        <v>29</v>
      </c>
      <c r="B35" s="64"/>
      <c r="C35" s="315"/>
      <c r="D35" s="313"/>
      <c r="E35" s="83"/>
      <c r="F35" s="313">
        <v>5</v>
      </c>
      <c r="G35" s="313">
        <v>5</v>
      </c>
      <c r="H35" s="313">
        <v>16</v>
      </c>
      <c r="I35" s="313">
        <v>6</v>
      </c>
      <c r="J35" s="60">
        <f t="shared" si="0"/>
        <v>32</v>
      </c>
      <c r="K35" s="313">
        <v>10</v>
      </c>
      <c r="L35" s="313">
        <v>6</v>
      </c>
      <c r="M35" s="313">
        <v>5</v>
      </c>
      <c r="N35" s="313">
        <v>5</v>
      </c>
      <c r="O35" s="72">
        <f t="shared" si="1"/>
        <v>26</v>
      </c>
      <c r="P35" s="313">
        <v>12</v>
      </c>
      <c r="Q35" s="313">
        <v>12</v>
      </c>
      <c r="R35" s="313">
        <v>12</v>
      </c>
      <c r="S35" s="313">
        <v>16</v>
      </c>
      <c r="T35" s="76">
        <f t="shared" si="3"/>
        <v>52</v>
      </c>
      <c r="U35" s="75">
        <f t="shared" si="2"/>
        <v>110</v>
      </c>
    </row>
    <row r="36" spans="1:21" x14ac:dyDescent="0.25">
      <c r="A36" s="313">
        <v>30</v>
      </c>
      <c r="B36" s="313"/>
      <c r="C36" s="315"/>
      <c r="D36" s="313"/>
      <c r="E36" s="61"/>
      <c r="F36" s="313">
        <v>5</v>
      </c>
      <c r="G36" s="313">
        <v>5</v>
      </c>
      <c r="H36" s="313">
        <v>16</v>
      </c>
      <c r="I36" s="313">
        <v>6</v>
      </c>
      <c r="J36" s="74">
        <f t="shared" si="0"/>
        <v>32</v>
      </c>
      <c r="K36" s="313">
        <v>10</v>
      </c>
      <c r="L36" s="313">
        <v>6</v>
      </c>
      <c r="M36" s="313">
        <v>5</v>
      </c>
      <c r="N36" s="313">
        <v>5</v>
      </c>
      <c r="O36" s="72">
        <f t="shared" si="1"/>
        <v>26</v>
      </c>
      <c r="P36" s="313">
        <v>12</v>
      </c>
      <c r="Q36" s="313">
        <v>12</v>
      </c>
      <c r="R36" s="313">
        <v>12</v>
      </c>
      <c r="S36" s="313">
        <v>16</v>
      </c>
      <c r="T36" s="76">
        <f t="shared" si="3"/>
        <v>52</v>
      </c>
      <c r="U36" s="75">
        <f t="shared" si="2"/>
        <v>110</v>
      </c>
    </row>
    <row r="37" spans="1:21" x14ac:dyDescent="0.25">
      <c r="A37" s="314">
        <v>31</v>
      </c>
      <c r="B37" s="64"/>
      <c r="C37" s="315"/>
      <c r="D37" s="313"/>
      <c r="E37" s="83"/>
      <c r="F37" s="313">
        <v>5</v>
      </c>
      <c r="G37" s="313">
        <v>5</v>
      </c>
      <c r="H37" s="313">
        <v>16</v>
      </c>
      <c r="I37" s="313">
        <v>6</v>
      </c>
      <c r="J37" s="60">
        <f t="shared" si="0"/>
        <v>32</v>
      </c>
      <c r="K37" s="313">
        <v>10</v>
      </c>
      <c r="L37" s="313">
        <v>6</v>
      </c>
      <c r="M37" s="313">
        <v>5</v>
      </c>
      <c r="N37" s="313">
        <v>5</v>
      </c>
      <c r="O37" s="72">
        <f t="shared" si="1"/>
        <v>26</v>
      </c>
      <c r="P37" s="313">
        <v>12</v>
      </c>
      <c r="Q37" s="313">
        <v>12</v>
      </c>
      <c r="R37" s="313">
        <v>12</v>
      </c>
      <c r="S37" s="313">
        <v>16</v>
      </c>
      <c r="T37" s="76">
        <f t="shared" si="3"/>
        <v>52</v>
      </c>
      <c r="U37" s="75">
        <f t="shared" si="2"/>
        <v>110</v>
      </c>
    </row>
    <row r="38" spans="1:21" x14ac:dyDescent="0.25">
      <c r="A38" s="313">
        <v>32</v>
      </c>
      <c r="B38" s="313"/>
      <c r="C38" s="315"/>
      <c r="D38" s="313"/>
      <c r="E38" s="61"/>
      <c r="F38" s="313">
        <v>5</v>
      </c>
      <c r="G38" s="313">
        <v>5</v>
      </c>
      <c r="H38" s="313">
        <v>16</v>
      </c>
      <c r="I38" s="313">
        <v>6</v>
      </c>
      <c r="J38" s="74">
        <f t="shared" si="0"/>
        <v>32</v>
      </c>
      <c r="K38" s="313">
        <v>10</v>
      </c>
      <c r="L38" s="313">
        <v>6</v>
      </c>
      <c r="M38" s="313">
        <v>5</v>
      </c>
      <c r="N38" s="313">
        <v>5</v>
      </c>
      <c r="O38" s="72">
        <f t="shared" si="1"/>
        <v>26</v>
      </c>
      <c r="P38" s="313">
        <v>12</v>
      </c>
      <c r="Q38" s="313">
        <v>12</v>
      </c>
      <c r="R38" s="313">
        <v>12</v>
      </c>
      <c r="S38" s="313">
        <v>16</v>
      </c>
      <c r="T38" s="76">
        <f t="shared" si="3"/>
        <v>52</v>
      </c>
      <c r="U38" s="75">
        <f t="shared" si="2"/>
        <v>110</v>
      </c>
    </row>
    <row r="39" spans="1:21" x14ac:dyDescent="0.25">
      <c r="A39" s="314">
        <v>33</v>
      </c>
      <c r="B39" s="64"/>
      <c r="C39" s="315"/>
      <c r="D39" s="313"/>
      <c r="E39" s="83"/>
      <c r="F39" s="313">
        <v>5</v>
      </c>
      <c r="G39" s="313">
        <v>5</v>
      </c>
      <c r="H39" s="313">
        <v>16</v>
      </c>
      <c r="I39" s="313">
        <v>6</v>
      </c>
      <c r="J39" s="60">
        <f t="shared" si="0"/>
        <v>32</v>
      </c>
      <c r="K39" s="313">
        <v>10</v>
      </c>
      <c r="L39" s="313">
        <v>6</v>
      </c>
      <c r="M39" s="313">
        <v>5</v>
      </c>
      <c r="N39" s="313">
        <v>5</v>
      </c>
      <c r="O39" s="72">
        <f t="shared" si="1"/>
        <v>26</v>
      </c>
      <c r="P39" s="313">
        <v>12</v>
      </c>
      <c r="Q39" s="313">
        <v>12</v>
      </c>
      <c r="R39" s="313">
        <v>12</v>
      </c>
      <c r="S39" s="313">
        <v>16</v>
      </c>
      <c r="T39" s="76">
        <f t="shared" si="3"/>
        <v>52</v>
      </c>
      <c r="U39" s="75">
        <f t="shared" si="2"/>
        <v>110</v>
      </c>
    </row>
    <row r="40" spans="1:21" x14ac:dyDescent="0.25">
      <c r="A40" s="313">
        <v>34</v>
      </c>
      <c r="B40" s="313"/>
      <c r="C40" s="315"/>
      <c r="D40" s="313"/>
      <c r="E40" s="61"/>
      <c r="F40" s="313">
        <v>5</v>
      </c>
      <c r="G40" s="313">
        <v>5</v>
      </c>
      <c r="H40" s="313">
        <v>16</v>
      </c>
      <c r="I40" s="313">
        <v>6</v>
      </c>
      <c r="J40" s="74">
        <f t="shared" si="0"/>
        <v>32</v>
      </c>
      <c r="K40" s="313">
        <v>10</v>
      </c>
      <c r="L40" s="313">
        <v>6</v>
      </c>
      <c r="M40" s="313">
        <v>5</v>
      </c>
      <c r="N40" s="313">
        <v>5</v>
      </c>
      <c r="O40" s="72">
        <f t="shared" si="1"/>
        <v>26</v>
      </c>
      <c r="P40" s="313">
        <v>12</v>
      </c>
      <c r="Q40" s="313">
        <v>12</v>
      </c>
      <c r="R40" s="313">
        <v>12</v>
      </c>
      <c r="S40" s="313">
        <v>16</v>
      </c>
      <c r="T40" s="76">
        <f t="shared" si="3"/>
        <v>52</v>
      </c>
      <c r="U40" s="75">
        <f t="shared" si="2"/>
        <v>110</v>
      </c>
    </row>
    <row r="41" spans="1:21" x14ac:dyDescent="0.25">
      <c r="A41" s="314">
        <v>35</v>
      </c>
      <c r="B41" s="64"/>
      <c r="C41" s="315"/>
      <c r="D41" s="313"/>
      <c r="E41" s="83"/>
      <c r="F41" s="313">
        <v>5</v>
      </c>
      <c r="G41" s="313">
        <v>5</v>
      </c>
      <c r="H41" s="313">
        <v>16</v>
      </c>
      <c r="I41" s="313">
        <v>6</v>
      </c>
      <c r="J41" s="60">
        <f t="shared" si="0"/>
        <v>32</v>
      </c>
      <c r="K41" s="313">
        <v>10</v>
      </c>
      <c r="L41" s="313">
        <v>6</v>
      </c>
      <c r="M41" s="313">
        <v>5</v>
      </c>
      <c r="N41" s="313">
        <v>5</v>
      </c>
      <c r="O41" s="72">
        <f t="shared" si="1"/>
        <v>26</v>
      </c>
      <c r="P41" s="313">
        <v>12</v>
      </c>
      <c r="Q41" s="313">
        <v>12</v>
      </c>
      <c r="R41" s="313">
        <v>12</v>
      </c>
      <c r="S41" s="313">
        <v>16</v>
      </c>
      <c r="T41" s="76">
        <f t="shared" si="3"/>
        <v>52</v>
      </c>
      <c r="U41" s="75">
        <f t="shared" si="2"/>
        <v>110</v>
      </c>
    </row>
    <row r="42" spans="1:21" x14ac:dyDescent="0.25">
      <c r="A42" s="313">
        <v>36</v>
      </c>
      <c r="B42" s="313"/>
      <c r="C42" s="315"/>
      <c r="D42" s="313"/>
      <c r="E42" s="61"/>
      <c r="F42" s="313">
        <v>5</v>
      </c>
      <c r="G42" s="313">
        <v>5</v>
      </c>
      <c r="H42" s="313">
        <v>16</v>
      </c>
      <c r="I42" s="313">
        <v>6</v>
      </c>
      <c r="J42" s="74">
        <f t="shared" si="0"/>
        <v>32</v>
      </c>
      <c r="K42" s="313">
        <v>10</v>
      </c>
      <c r="L42" s="313">
        <v>6</v>
      </c>
      <c r="M42" s="313">
        <v>5</v>
      </c>
      <c r="N42" s="313">
        <v>5</v>
      </c>
      <c r="O42" s="72">
        <f t="shared" si="1"/>
        <v>26</v>
      </c>
      <c r="P42" s="313">
        <v>12</v>
      </c>
      <c r="Q42" s="313">
        <v>12</v>
      </c>
      <c r="R42" s="313">
        <v>12</v>
      </c>
      <c r="S42" s="313">
        <v>16</v>
      </c>
      <c r="T42" s="76">
        <f t="shared" si="3"/>
        <v>52</v>
      </c>
      <c r="U42" s="75">
        <f t="shared" si="2"/>
        <v>110</v>
      </c>
    </row>
    <row r="43" spans="1:21" x14ac:dyDescent="0.25">
      <c r="A43" s="314">
        <v>37</v>
      </c>
      <c r="B43" s="64"/>
      <c r="C43" s="315"/>
      <c r="D43" s="313"/>
      <c r="E43" s="83"/>
      <c r="F43" s="313">
        <v>5</v>
      </c>
      <c r="G43" s="313">
        <v>5</v>
      </c>
      <c r="H43" s="313">
        <v>16</v>
      </c>
      <c r="I43" s="313">
        <v>6</v>
      </c>
      <c r="J43" s="60">
        <f t="shared" si="0"/>
        <v>32</v>
      </c>
      <c r="K43" s="313">
        <v>10</v>
      </c>
      <c r="L43" s="313">
        <v>6</v>
      </c>
      <c r="M43" s="313">
        <v>5</v>
      </c>
      <c r="N43" s="313">
        <v>5</v>
      </c>
      <c r="O43" s="72">
        <f t="shared" si="1"/>
        <v>26</v>
      </c>
      <c r="P43" s="313">
        <v>12</v>
      </c>
      <c r="Q43" s="313">
        <v>12</v>
      </c>
      <c r="R43" s="313">
        <v>12</v>
      </c>
      <c r="S43" s="313">
        <v>16</v>
      </c>
      <c r="T43" s="76">
        <f t="shared" si="3"/>
        <v>52</v>
      </c>
      <c r="U43" s="75">
        <f t="shared" si="2"/>
        <v>110</v>
      </c>
    </row>
    <row r="44" spans="1:21" x14ac:dyDescent="0.25">
      <c r="A44" s="313">
        <v>38</v>
      </c>
      <c r="B44" s="313"/>
      <c r="C44" s="315"/>
      <c r="D44" s="313"/>
      <c r="E44" s="61"/>
      <c r="F44" s="313">
        <v>5</v>
      </c>
      <c r="G44" s="313">
        <v>5</v>
      </c>
      <c r="H44" s="313">
        <v>16</v>
      </c>
      <c r="I44" s="313">
        <v>6</v>
      </c>
      <c r="J44" s="74">
        <f t="shared" si="0"/>
        <v>32</v>
      </c>
      <c r="K44" s="313">
        <v>10</v>
      </c>
      <c r="L44" s="313">
        <v>6</v>
      </c>
      <c r="M44" s="313">
        <v>5</v>
      </c>
      <c r="N44" s="313">
        <v>5</v>
      </c>
      <c r="O44" s="72">
        <f t="shared" si="1"/>
        <v>26</v>
      </c>
      <c r="P44" s="313">
        <v>12</v>
      </c>
      <c r="Q44" s="313">
        <v>12</v>
      </c>
      <c r="R44" s="313">
        <v>12</v>
      </c>
      <c r="S44" s="313">
        <v>16</v>
      </c>
      <c r="T44" s="76">
        <f t="shared" si="3"/>
        <v>52</v>
      </c>
      <c r="U44" s="75">
        <f t="shared" si="2"/>
        <v>110</v>
      </c>
    </row>
    <row r="45" spans="1:21" x14ac:dyDescent="0.25">
      <c r="A45" s="314">
        <v>39</v>
      </c>
      <c r="B45" s="64"/>
      <c r="C45" s="315"/>
      <c r="D45" s="313"/>
      <c r="E45" s="83"/>
      <c r="F45" s="313">
        <v>5</v>
      </c>
      <c r="G45" s="313">
        <v>5</v>
      </c>
      <c r="H45" s="313">
        <v>16</v>
      </c>
      <c r="I45" s="313">
        <v>6</v>
      </c>
      <c r="J45" s="60">
        <f t="shared" si="0"/>
        <v>32</v>
      </c>
      <c r="K45" s="313">
        <v>10</v>
      </c>
      <c r="L45" s="313">
        <v>6</v>
      </c>
      <c r="M45" s="313">
        <v>5</v>
      </c>
      <c r="N45" s="313">
        <v>5</v>
      </c>
      <c r="O45" s="72">
        <f t="shared" si="1"/>
        <v>26</v>
      </c>
      <c r="P45" s="313">
        <v>12</v>
      </c>
      <c r="Q45" s="313">
        <v>12</v>
      </c>
      <c r="R45" s="313">
        <v>12</v>
      </c>
      <c r="S45" s="313">
        <v>16</v>
      </c>
      <c r="T45" s="76">
        <f t="shared" si="3"/>
        <v>52</v>
      </c>
      <c r="U45" s="75">
        <f t="shared" si="2"/>
        <v>110</v>
      </c>
    </row>
    <row r="46" spans="1:21" x14ac:dyDescent="0.25">
      <c r="A46" s="313">
        <v>40</v>
      </c>
      <c r="B46" s="313"/>
      <c r="C46" s="315"/>
      <c r="D46" s="313"/>
      <c r="E46" s="61"/>
      <c r="F46" s="313">
        <v>5</v>
      </c>
      <c r="G46" s="313">
        <v>5</v>
      </c>
      <c r="H46" s="313">
        <v>16</v>
      </c>
      <c r="I46" s="313">
        <v>6</v>
      </c>
      <c r="J46" s="74">
        <f t="shared" si="0"/>
        <v>32</v>
      </c>
      <c r="K46" s="313">
        <v>10</v>
      </c>
      <c r="L46" s="313">
        <v>6</v>
      </c>
      <c r="M46" s="313">
        <v>5</v>
      </c>
      <c r="N46" s="313">
        <v>5</v>
      </c>
      <c r="O46" s="72">
        <f t="shared" si="1"/>
        <v>26</v>
      </c>
      <c r="P46" s="313">
        <v>12</v>
      </c>
      <c r="Q46" s="313">
        <v>12</v>
      </c>
      <c r="R46" s="313">
        <v>12</v>
      </c>
      <c r="S46" s="313">
        <v>16</v>
      </c>
      <c r="T46" s="76">
        <f t="shared" si="3"/>
        <v>52</v>
      </c>
      <c r="U46" s="75">
        <f t="shared" si="2"/>
        <v>110</v>
      </c>
    </row>
    <row r="47" spans="1:21" x14ac:dyDescent="0.25">
      <c r="A47" s="314">
        <v>41</v>
      </c>
      <c r="B47" s="64"/>
      <c r="C47" s="315"/>
      <c r="D47" s="313"/>
      <c r="E47" s="83"/>
      <c r="F47" s="313">
        <v>5</v>
      </c>
      <c r="G47" s="313">
        <v>5</v>
      </c>
      <c r="H47" s="313">
        <v>16</v>
      </c>
      <c r="I47" s="313">
        <v>6</v>
      </c>
      <c r="J47" s="60">
        <f t="shared" si="0"/>
        <v>32</v>
      </c>
      <c r="K47" s="313">
        <v>10</v>
      </c>
      <c r="L47" s="313">
        <v>6</v>
      </c>
      <c r="M47" s="313">
        <v>5</v>
      </c>
      <c r="N47" s="313">
        <v>5</v>
      </c>
      <c r="O47" s="72">
        <f t="shared" si="1"/>
        <v>26</v>
      </c>
      <c r="P47" s="313">
        <v>12</v>
      </c>
      <c r="Q47" s="313">
        <v>12</v>
      </c>
      <c r="R47" s="313">
        <v>12</v>
      </c>
      <c r="S47" s="313">
        <v>16</v>
      </c>
      <c r="T47" s="76">
        <f t="shared" si="3"/>
        <v>52</v>
      </c>
      <c r="U47" s="75">
        <f t="shared" si="2"/>
        <v>110</v>
      </c>
    </row>
    <row r="48" spans="1:21" x14ac:dyDescent="0.25">
      <c r="A48" s="313">
        <v>42</v>
      </c>
      <c r="B48" s="313"/>
      <c r="C48" s="315"/>
      <c r="D48" s="313"/>
      <c r="E48" s="61"/>
      <c r="F48" s="313">
        <v>5</v>
      </c>
      <c r="G48" s="313">
        <v>5</v>
      </c>
      <c r="H48" s="313">
        <v>16</v>
      </c>
      <c r="I48" s="313">
        <v>6</v>
      </c>
      <c r="J48" s="74">
        <f t="shared" si="0"/>
        <v>32</v>
      </c>
      <c r="K48" s="313">
        <v>10</v>
      </c>
      <c r="L48" s="313">
        <v>6</v>
      </c>
      <c r="M48" s="313">
        <v>5</v>
      </c>
      <c r="N48" s="313">
        <v>5</v>
      </c>
      <c r="O48" s="72">
        <f t="shared" si="1"/>
        <v>26</v>
      </c>
      <c r="P48" s="313">
        <v>12</v>
      </c>
      <c r="Q48" s="313">
        <v>12</v>
      </c>
      <c r="R48" s="313">
        <v>12</v>
      </c>
      <c r="S48" s="313">
        <v>16</v>
      </c>
      <c r="T48" s="76">
        <f t="shared" si="3"/>
        <v>52</v>
      </c>
      <c r="U48" s="75">
        <f t="shared" si="2"/>
        <v>110</v>
      </c>
    </row>
    <row r="49" spans="1:21" x14ac:dyDescent="0.25">
      <c r="A49" s="314">
        <v>43</v>
      </c>
      <c r="B49" s="64"/>
      <c r="C49" s="315"/>
      <c r="D49" s="313"/>
      <c r="E49" s="83"/>
      <c r="F49" s="313">
        <v>5</v>
      </c>
      <c r="G49" s="313">
        <v>5</v>
      </c>
      <c r="H49" s="313">
        <v>16</v>
      </c>
      <c r="I49" s="313">
        <v>6</v>
      </c>
      <c r="J49" s="60">
        <f t="shared" si="0"/>
        <v>32</v>
      </c>
      <c r="K49" s="313">
        <v>10</v>
      </c>
      <c r="L49" s="313">
        <v>6</v>
      </c>
      <c r="M49" s="313">
        <v>5</v>
      </c>
      <c r="N49" s="313">
        <v>5</v>
      </c>
      <c r="O49" s="72">
        <f t="shared" si="1"/>
        <v>26</v>
      </c>
      <c r="P49" s="313">
        <v>12</v>
      </c>
      <c r="Q49" s="313">
        <v>12</v>
      </c>
      <c r="R49" s="313">
        <v>12</v>
      </c>
      <c r="S49" s="313">
        <v>16</v>
      </c>
      <c r="T49" s="76">
        <f t="shared" si="3"/>
        <v>52</v>
      </c>
      <c r="U49" s="75">
        <f t="shared" si="2"/>
        <v>110</v>
      </c>
    </row>
    <row r="50" spans="1:21" x14ac:dyDescent="0.25">
      <c r="A50" s="313">
        <v>44</v>
      </c>
      <c r="B50" s="313"/>
      <c r="C50" s="315"/>
      <c r="D50" s="313"/>
      <c r="E50" s="61"/>
      <c r="F50" s="313">
        <v>5</v>
      </c>
      <c r="G50" s="313">
        <v>5</v>
      </c>
      <c r="H50" s="313">
        <v>16</v>
      </c>
      <c r="I50" s="313">
        <v>6</v>
      </c>
      <c r="J50" s="74">
        <f t="shared" si="0"/>
        <v>32</v>
      </c>
      <c r="K50" s="313">
        <v>10</v>
      </c>
      <c r="L50" s="313">
        <v>6</v>
      </c>
      <c r="M50" s="313">
        <v>5</v>
      </c>
      <c r="N50" s="313">
        <v>5</v>
      </c>
      <c r="O50" s="72">
        <f t="shared" si="1"/>
        <v>26</v>
      </c>
      <c r="P50" s="313">
        <v>12</v>
      </c>
      <c r="Q50" s="313">
        <v>12</v>
      </c>
      <c r="R50" s="313">
        <v>12</v>
      </c>
      <c r="S50" s="313">
        <v>16</v>
      </c>
      <c r="T50" s="76">
        <f t="shared" si="3"/>
        <v>52</v>
      </c>
      <c r="U50" s="75">
        <f t="shared" si="2"/>
        <v>110</v>
      </c>
    </row>
    <row r="51" spans="1:21" x14ac:dyDescent="0.25">
      <c r="A51" s="314">
        <v>45</v>
      </c>
      <c r="B51" s="64"/>
      <c r="C51" s="315"/>
      <c r="D51" s="313"/>
      <c r="E51" s="83"/>
      <c r="F51" s="313">
        <v>5</v>
      </c>
      <c r="G51" s="313">
        <v>5</v>
      </c>
      <c r="H51" s="313">
        <v>16</v>
      </c>
      <c r="I51" s="313">
        <v>6</v>
      </c>
      <c r="J51" s="60">
        <f t="shared" si="0"/>
        <v>32</v>
      </c>
      <c r="K51" s="313">
        <v>10</v>
      </c>
      <c r="L51" s="313">
        <v>6</v>
      </c>
      <c r="M51" s="313">
        <v>5</v>
      </c>
      <c r="N51" s="313">
        <v>5</v>
      </c>
      <c r="O51" s="72">
        <f t="shared" si="1"/>
        <v>26</v>
      </c>
      <c r="P51" s="313">
        <v>12</v>
      </c>
      <c r="Q51" s="313">
        <v>12</v>
      </c>
      <c r="R51" s="313">
        <v>12</v>
      </c>
      <c r="S51" s="313">
        <v>16</v>
      </c>
      <c r="T51" s="76">
        <f t="shared" si="3"/>
        <v>52</v>
      </c>
      <c r="U51" s="75">
        <f t="shared" si="2"/>
        <v>110</v>
      </c>
    </row>
    <row r="52" spans="1:21" x14ac:dyDescent="0.25">
      <c r="A52" s="313">
        <v>46</v>
      </c>
      <c r="B52" s="313"/>
      <c r="C52" s="315"/>
      <c r="D52" s="313"/>
      <c r="E52" s="61"/>
      <c r="F52" s="313">
        <v>5</v>
      </c>
      <c r="G52" s="313">
        <v>5</v>
      </c>
      <c r="H52" s="313">
        <v>16</v>
      </c>
      <c r="I52" s="313">
        <v>6</v>
      </c>
      <c r="J52" s="74">
        <f t="shared" si="0"/>
        <v>32</v>
      </c>
      <c r="K52" s="313">
        <v>10</v>
      </c>
      <c r="L52" s="313">
        <v>6</v>
      </c>
      <c r="M52" s="313">
        <v>5</v>
      </c>
      <c r="N52" s="313">
        <v>5</v>
      </c>
      <c r="O52" s="72">
        <f t="shared" si="1"/>
        <v>26</v>
      </c>
      <c r="P52" s="313">
        <v>12</v>
      </c>
      <c r="Q52" s="313">
        <v>12</v>
      </c>
      <c r="R52" s="313">
        <v>12</v>
      </c>
      <c r="S52" s="313">
        <v>16</v>
      </c>
      <c r="T52" s="76">
        <f t="shared" si="3"/>
        <v>52</v>
      </c>
      <c r="U52" s="75">
        <f>SUM(T52,O52,J52)</f>
        <v>110</v>
      </c>
    </row>
    <row r="53" spans="1:21" x14ac:dyDescent="0.25">
      <c r="A53" s="314">
        <v>47</v>
      </c>
      <c r="B53" s="64"/>
      <c r="C53" s="315"/>
      <c r="D53" s="313"/>
      <c r="E53" s="83"/>
      <c r="F53" s="313">
        <v>5</v>
      </c>
      <c r="G53" s="313">
        <v>5</v>
      </c>
      <c r="H53" s="313">
        <v>16</v>
      </c>
      <c r="I53" s="313">
        <v>6</v>
      </c>
      <c r="J53" s="60">
        <f t="shared" si="0"/>
        <v>32</v>
      </c>
      <c r="K53" s="313">
        <v>10</v>
      </c>
      <c r="L53" s="313">
        <v>6</v>
      </c>
      <c r="M53" s="313">
        <v>5</v>
      </c>
      <c r="N53" s="313">
        <v>5</v>
      </c>
      <c r="O53" s="72">
        <f t="shared" si="1"/>
        <v>26</v>
      </c>
      <c r="P53" s="313">
        <v>12</v>
      </c>
      <c r="Q53" s="313">
        <v>12</v>
      </c>
      <c r="R53" s="313">
        <v>12</v>
      </c>
      <c r="S53" s="313">
        <v>16</v>
      </c>
      <c r="T53" s="76">
        <f t="shared" si="3"/>
        <v>52</v>
      </c>
      <c r="U53" s="75">
        <f t="shared" si="2"/>
        <v>110</v>
      </c>
    </row>
    <row r="54" spans="1:21" x14ac:dyDescent="0.25">
      <c r="A54" s="313">
        <v>48</v>
      </c>
      <c r="B54" s="313"/>
      <c r="C54" s="315"/>
      <c r="D54" s="313"/>
      <c r="E54" s="61"/>
      <c r="F54" s="313">
        <v>5</v>
      </c>
      <c r="G54" s="313">
        <v>5</v>
      </c>
      <c r="H54" s="313">
        <v>16</v>
      </c>
      <c r="I54" s="313">
        <v>6</v>
      </c>
      <c r="J54" s="74">
        <f t="shared" si="0"/>
        <v>32</v>
      </c>
      <c r="K54" s="313">
        <v>10</v>
      </c>
      <c r="L54" s="313">
        <v>6</v>
      </c>
      <c r="M54" s="313">
        <v>5</v>
      </c>
      <c r="N54" s="313">
        <v>5</v>
      </c>
      <c r="O54" s="72">
        <f>SUM(K54:N54)</f>
        <v>26</v>
      </c>
      <c r="P54" s="313">
        <v>12</v>
      </c>
      <c r="Q54" s="313">
        <v>12</v>
      </c>
      <c r="R54" s="313">
        <v>12</v>
      </c>
      <c r="S54" s="313">
        <v>16</v>
      </c>
      <c r="T54" s="76">
        <f t="shared" si="3"/>
        <v>52</v>
      </c>
      <c r="U54" s="75">
        <f t="shared" si="2"/>
        <v>110</v>
      </c>
    </row>
    <row r="55" spans="1:21" x14ac:dyDescent="0.25">
      <c r="A55" s="314">
        <v>49</v>
      </c>
      <c r="B55" s="64"/>
      <c r="C55" s="315"/>
      <c r="D55" s="313"/>
      <c r="E55" s="83"/>
      <c r="F55" s="313">
        <v>5</v>
      </c>
      <c r="G55" s="313">
        <v>5</v>
      </c>
      <c r="H55" s="313">
        <v>16</v>
      </c>
      <c r="I55" s="313">
        <v>6</v>
      </c>
      <c r="J55" s="60">
        <f t="shared" si="0"/>
        <v>32</v>
      </c>
      <c r="K55" s="313">
        <v>10</v>
      </c>
      <c r="L55" s="313">
        <v>6</v>
      </c>
      <c r="M55" s="313">
        <v>5</v>
      </c>
      <c r="N55" s="313">
        <v>5</v>
      </c>
      <c r="O55" s="72">
        <f t="shared" si="1"/>
        <v>26</v>
      </c>
      <c r="P55" s="313">
        <v>12</v>
      </c>
      <c r="Q55" s="313">
        <v>12</v>
      </c>
      <c r="R55" s="313">
        <v>12</v>
      </c>
      <c r="S55" s="313">
        <v>16</v>
      </c>
      <c r="T55" s="76">
        <f t="shared" si="3"/>
        <v>52</v>
      </c>
      <c r="U55" s="75">
        <f t="shared" si="2"/>
        <v>110</v>
      </c>
    </row>
    <row r="56" spans="1:21" x14ac:dyDescent="0.25">
      <c r="A56" s="314">
        <v>50</v>
      </c>
      <c r="B56" s="313"/>
      <c r="C56" s="315"/>
      <c r="D56" s="313"/>
      <c r="E56" s="61"/>
      <c r="F56" s="313">
        <v>5</v>
      </c>
      <c r="G56" s="313">
        <v>5</v>
      </c>
      <c r="H56" s="313">
        <v>16</v>
      </c>
      <c r="I56" s="313">
        <v>6</v>
      </c>
      <c r="J56" s="60">
        <f t="shared" si="0"/>
        <v>32</v>
      </c>
      <c r="K56" s="313">
        <v>10</v>
      </c>
      <c r="L56" s="313">
        <v>6</v>
      </c>
      <c r="M56" s="313">
        <v>5</v>
      </c>
      <c r="N56" s="313">
        <v>5</v>
      </c>
      <c r="O56" s="72">
        <f t="shared" si="1"/>
        <v>26</v>
      </c>
      <c r="P56" s="313">
        <v>12</v>
      </c>
      <c r="Q56" s="313">
        <v>12</v>
      </c>
      <c r="R56" s="313">
        <v>12</v>
      </c>
      <c r="S56" s="313">
        <v>16</v>
      </c>
      <c r="T56" s="76">
        <f t="shared" si="3"/>
        <v>52</v>
      </c>
      <c r="U56" s="75">
        <f t="shared" si="2"/>
        <v>110</v>
      </c>
    </row>
    <row r="57" spans="1:21" x14ac:dyDescent="0.25">
      <c r="A57" s="314">
        <v>51</v>
      </c>
      <c r="B57" s="64"/>
      <c r="C57" s="315"/>
      <c r="D57" s="313"/>
      <c r="E57" s="83"/>
      <c r="F57" s="313">
        <v>5</v>
      </c>
      <c r="G57" s="313">
        <v>5</v>
      </c>
      <c r="H57" s="313">
        <v>16</v>
      </c>
      <c r="I57" s="313">
        <v>6</v>
      </c>
      <c r="J57" s="60">
        <f t="shared" si="0"/>
        <v>32</v>
      </c>
      <c r="K57" s="313">
        <v>10</v>
      </c>
      <c r="L57" s="313">
        <v>6</v>
      </c>
      <c r="M57" s="313">
        <v>5</v>
      </c>
      <c r="N57" s="313">
        <v>5</v>
      </c>
      <c r="O57" s="72">
        <f t="shared" si="1"/>
        <v>26</v>
      </c>
      <c r="P57" s="313">
        <v>12</v>
      </c>
      <c r="Q57" s="313">
        <v>12</v>
      </c>
      <c r="R57" s="313">
        <v>12</v>
      </c>
      <c r="S57" s="313">
        <v>16</v>
      </c>
      <c r="T57" s="76">
        <f t="shared" si="3"/>
        <v>52</v>
      </c>
      <c r="U57" s="75">
        <f t="shared" si="2"/>
        <v>110</v>
      </c>
    </row>
    <row r="58" spans="1:21" x14ac:dyDescent="0.25">
      <c r="A58" s="313">
        <v>52</v>
      </c>
      <c r="B58" s="313"/>
      <c r="C58" s="315"/>
      <c r="D58" s="313"/>
      <c r="E58" s="61"/>
      <c r="F58" s="313">
        <v>5</v>
      </c>
      <c r="G58" s="313">
        <v>5</v>
      </c>
      <c r="H58" s="313">
        <v>16</v>
      </c>
      <c r="I58" s="313">
        <v>6</v>
      </c>
      <c r="J58" s="74">
        <f>SUM(F58:I58)</f>
        <v>32</v>
      </c>
      <c r="K58" s="313">
        <v>10</v>
      </c>
      <c r="L58" s="313">
        <v>6</v>
      </c>
      <c r="M58" s="313">
        <v>5</v>
      </c>
      <c r="N58" s="313">
        <v>5</v>
      </c>
      <c r="O58" s="72">
        <f t="shared" si="1"/>
        <v>26</v>
      </c>
      <c r="P58" s="313">
        <v>12</v>
      </c>
      <c r="Q58" s="313">
        <v>12</v>
      </c>
      <c r="R58" s="313">
        <v>12</v>
      </c>
      <c r="S58" s="313">
        <v>16</v>
      </c>
      <c r="T58" s="76">
        <f>SUM(P58:S58)</f>
        <v>52</v>
      </c>
      <c r="U58" s="75">
        <f t="shared" si="2"/>
        <v>110</v>
      </c>
    </row>
    <row r="59" spans="1:21" x14ac:dyDescent="0.25">
      <c r="A59" s="314">
        <v>53</v>
      </c>
      <c r="B59" s="64"/>
      <c r="C59" s="315"/>
      <c r="D59" s="313"/>
      <c r="E59" s="83"/>
      <c r="F59" s="313">
        <v>5</v>
      </c>
      <c r="G59" s="313">
        <v>5</v>
      </c>
      <c r="H59" s="313">
        <v>16</v>
      </c>
      <c r="I59" s="313">
        <v>6</v>
      </c>
      <c r="J59" s="60">
        <f t="shared" si="0"/>
        <v>32</v>
      </c>
      <c r="K59" s="313">
        <v>10</v>
      </c>
      <c r="L59" s="313">
        <v>6</v>
      </c>
      <c r="M59" s="313">
        <v>5</v>
      </c>
      <c r="N59" s="313">
        <v>5</v>
      </c>
      <c r="O59" s="72">
        <f t="shared" si="1"/>
        <v>26</v>
      </c>
      <c r="P59" s="313">
        <v>12</v>
      </c>
      <c r="Q59" s="313">
        <v>12</v>
      </c>
      <c r="R59" s="313">
        <v>12</v>
      </c>
      <c r="S59" s="313">
        <v>16</v>
      </c>
      <c r="T59" s="76">
        <f>SUM(P59:S59)</f>
        <v>52</v>
      </c>
      <c r="U59" s="75">
        <f t="shared" si="2"/>
        <v>110</v>
      </c>
    </row>
    <row r="60" spans="1:21" x14ac:dyDescent="0.25">
      <c r="A60" s="313">
        <v>54</v>
      </c>
      <c r="B60" s="313"/>
      <c r="C60" s="315"/>
      <c r="D60" s="313"/>
      <c r="E60" s="61"/>
      <c r="F60" s="313">
        <v>5</v>
      </c>
      <c r="G60" s="313">
        <v>5</v>
      </c>
      <c r="H60" s="313">
        <v>16</v>
      </c>
      <c r="I60" s="313">
        <v>6</v>
      </c>
      <c r="J60" s="74">
        <f t="shared" si="0"/>
        <v>32</v>
      </c>
      <c r="K60" s="313">
        <v>10</v>
      </c>
      <c r="L60" s="313">
        <v>6</v>
      </c>
      <c r="M60" s="313">
        <v>5</v>
      </c>
      <c r="N60" s="313">
        <v>5</v>
      </c>
      <c r="O60" s="72">
        <f t="shared" si="1"/>
        <v>26</v>
      </c>
      <c r="P60" s="313">
        <v>12</v>
      </c>
      <c r="Q60" s="313">
        <v>12</v>
      </c>
      <c r="R60" s="313">
        <v>12</v>
      </c>
      <c r="S60" s="313">
        <v>16</v>
      </c>
      <c r="T60" s="76">
        <f t="shared" si="3"/>
        <v>52</v>
      </c>
      <c r="U60" s="75">
        <f t="shared" si="2"/>
        <v>110</v>
      </c>
    </row>
    <row r="61" spans="1:21" x14ac:dyDescent="0.25">
      <c r="A61" s="314">
        <v>55</v>
      </c>
      <c r="B61" s="64"/>
      <c r="C61" s="315"/>
      <c r="D61" s="313"/>
      <c r="E61" s="83"/>
      <c r="F61" s="313">
        <v>5</v>
      </c>
      <c r="G61" s="313">
        <v>5</v>
      </c>
      <c r="H61" s="313">
        <v>16</v>
      </c>
      <c r="I61" s="313">
        <v>6</v>
      </c>
      <c r="J61" s="60">
        <f t="shared" si="0"/>
        <v>32</v>
      </c>
      <c r="K61" s="313">
        <v>10</v>
      </c>
      <c r="L61" s="313">
        <v>6</v>
      </c>
      <c r="M61" s="313">
        <v>5</v>
      </c>
      <c r="N61" s="313">
        <v>5</v>
      </c>
      <c r="O61" s="72">
        <f t="shared" si="1"/>
        <v>26</v>
      </c>
      <c r="P61" s="313">
        <v>12</v>
      </c>
      <c r="Q61" s="313">
        <v>12</v>
      </c>
      <c r="R61" s="313">
        <v>12</v>
      </c>
      <c r="S61" s="313">
        <v>16</v>
      </c>
      <c r="T61" s="76">
        <f t="shared" si="3"/>
        <v>52</v>
      </c>
      <c r="U61" s="75">
        <f t="shared" si="2"/>
        <v>110</v>
      </c>
    </row>
    <row r="62" spans="1:21" x14ac:dyDescent="0.25">
      <c r="A62" s="313">
        <v>56</v>
      </c>
      <c r="B62" s="313"/>
      <c r="C62" s="315"/>
      <c r="D62" s="313"/>
      <c r="E62" s="61"/>
      <c r="F62" s="313">
        <v>5</v>
      </c>
      <c r="G62" s="313">
        <v>5</v>
      </c>
      <c r="H62" s="313">
        <v>16</v>
      </c>
      <c r="I62" s="313">
        <v>6</v>
      </c>
      <c r="J62" s="74">
        <f t="shared" si="0"/>
        <v>32</v>
      </c>
      <c r="K62" s="313">
        <v>10</v>
      </c>
      <c r="L62" s="313">
        <v>6</v>
      </c>
      <c r="M62" s="313">
        <v>5</v>
      </c>
      <c r="N62" s="313">
        <v>5</v>
      </c>
      <c r="O62" s="72">
        <f t="shared" si="1"/>
        <v>26</v>
      </c>
      <c r="P62" s="313">
        <v>12</v>
      </c>
      <c r="Q62" s="313">
        <v>12</v>
      </c>
      <c r="R62" s="313">
        <v>12</v>
      </c>
      <c r="S62" s="313">
        <v>16</v>
      </c>
      <c r="T62" s="76">
        <f t="shared" si="3"/>
        <v>52</v>
      </c>
      <c r="U62" s="75">
        <f>SUM(T62,O62,J62)</f>
        <v>110</v>
      </c>
    </row>
    <row r="63" spans="1:21" x14ac:dyDescent="0.25">
      <c r="A63" s="314">
        <v>57</v>
      </c>
      <c r="B63" s="64"/>
      <c r="C63" s="315"/>
      <c r="D63" s="313"/>
      <c r="E63" s="83"/>
      <c r="F63" s="313">
        <v>5</v>
      </c>
      <c r="G63" s="313">
        <v>5</v>
      </c>
      <c r="H63" s="313">
        <v>16</v>
      </c>
      <c r="I63" s="313">
        <v>6</v>
      </c>
      <c r="J63" s="60">
        <f t="shared" si="0"/>
        <v>32</v>
      </c>
      <c r="K63" s="313">
        <v>10</v>
      </c>
      <c r="L63" s="313">
        <v>6</v>
      </c>
      <c r="M63" s="313">
        <v>5</v>
      </c>
      <c r="N63" s="313">
        <v>5</v>
      </c>
      <c r="O63" s="72">
        <f t="shared" si="1"/>
        <v>26</v>
      </c>
      <c r="P63" s="313">
        <v>12</v>
      </c>
      <c r="Q63" s="313">
        <v>12</v>
      </c>
      <c r="R63" s="313">
        <v>12</v>
      </c>
      <c r="S63" s="313">
        <v>16</v>
      </c>
      <c r="T63" s="76">
        <f t="shared" si="3"/>
        <v>52</v>
      </c>
      <c r="U63" s="75">
        <f t="shared" si="2"/>
        <v>110</v>
      </c>
    </row>
    <row r="64" spans="1:21" x14ac:dyDescent="0.25">
      <c r="A64" s="313">
        <v>58</v>
      </c>
      <c r="B64" s="313"/>
      <c r="C64" s="315"/>
      <c r="D64" s="313"/>
      <c r="E64" s="61"/>
      <c r="F64" s="313">
        <v>5</v>
      </c>
      <c r="G64" s="313">
        <v>5</v>
      </c>
      <c r="H64" s="313">
        <v>16</v>
      </c>
      <c r="I64" s="313">
        <v>6</v>
      </c>
      <c r="J64" s="74">
        <f t="shared" si="0"/>
        <v>32</v>
      </c>
      <c r="K64" s="313">
        <v>10</v>
      </c>
      <c r="L64" s="313">
        <v>6</v>
      </c>
      <c r="M64" s="313">
        <v>5</v>
      </c>
      <c r="N64" s="313">
        <v>5</v>
      </c>
      <c r="O64" s="72">
        <f t="shared" si="1"/>
        <v>26</v>
      </c>
      <c r="P64" s="313">
        <v>12</v>
      </c>
      <c r="Q64" s="313">
        <v>12</v>
      </c>
      <c r="R64" s="313">
        <v>12</v>
      </c>
      <c r="S64" s="313">
        <v>16</v>
      </c>
      <c r="T64" s="76">
        <f t="shared" si="3"/>
        <v>52</v>
      </c>
      <c r="U64" s="75">
        <f t="shared" si="2"/>
        <v>110</v>
      </c>
    </row>
    <row r="65" spans="1:21" x14ac:dyDescent="0.25">
      <c r="A65" s="314">
        <v>59</v>
      </c>
      <c r="B65" s="64"/>
      <c r="C65" s="315"/>
      <c r="D65" s="313"/>
      <c r="E65" s="83"/>
      <c r="F65" s="313">
        <v>5</v>
      </c>
      <c r="G65" s="313">
        <v>5</v>
      </c>
      <c r="H65" s="313">
        <v>16</v>
      </c>
      <c r="I65" s="313">
        <v>6</v>
      </c>
      <c r="J65" s="60">
        <f t="shared" si="0"/>
        <v>32</v>
      </c>
      <c r="K65" s="313">
        <v>10</v>
      </c>
      <c r="L65" s="313">
        <v>6</v>
      </c>
      <c r="M65" s="313">
        <v>5</v>
      </c>
      <c r="N65" s="313">
        <v>5</v>
      </c>
      <c r="O65" s="72">
        <f t="shared" si="1"/>
        <v>26</v>
      </c>
      <c r="P65" s="313">
        <v>12</v>
      </c>
      <c r="Q65" s="313">
        <v>12</v>
      </c>
      <c r="R65" s="313">
        <v>12</v>
      </c>
      <c r="S65" s="313">
        <v>16</v>
      </c>
      <c r="T65" s="76">
        <f t="shared" si="3"/>
        <v>52</v>
      </c>
      <c r="U65" s="75">
        <f t="shared" si="2"/>
        <v>110</v>
      </c>
    </row>
    <row r="66" spans="1:21" x14ac:dyDescent="0.25">
      <c r="A66" s="313">
        <v>60</v>
      </c>
      <c r="B66" s="313"/>
      <c r="C66" s="315"/>
      <c r="D66" s="313"/>
      <c r="E66" s="61"/>
      <c r="F66" s="313">
        <v>5</v>
      </c>
      <c r="G66" s="313">
        <v>5</v>
      </c>
      <c r="H66" s="313">
        <v>16</v>
      </c>
      <c r="I66" s="313">
        <v>6</v>
      </c>
      <c r="J66" s="74">
        <f t="shared" si="0"/>
        <v>32</v>
      </c>
      <c r="K66" s="313">
        <v>10</v>
      </c>
      <c r="L66" s="313">
        <v>6</v>
      </c>
      <c r="M66" s="313">
        <v>5</v>
      </c>
      <c r="N66" s="313">
        <v>5</v>
      </c>
      <c r="O66" s="72">
        <f>SUM(K66:N66)</f>
        <v>26</v>
      </c>
      <c r="P66" s="313">
        <v>12</v>
      </c>
      <c r="Q66" s="313">
        <v>12</v>
      </c>
      <c r="R66" s="313">
        <v>12</v>
      </c>
      <c r="S66" s="313">
        <v>16</v>
      </c>
      <c r="T66" s="76">
        <f t="shared" si="3"/>
        <v>52</v>
      </c>
      <c r="U66" s="75">
        <f t="shared" si="2"/>
        <v>110</v>
      </c>
    </row>
    <row r="67" spans="1:21" x14ac:dyDescent="0.25">
      <c r="A67" s="314">
        <v>61</v>
      </c>
      <c r="B67" s="64"/>
      <c r="C67" s="315"/>
      <c r="D67" s="313"/>
      <c r="E67" s="83"/>
      <c r="F67" s="313">
        <v>5</v>
      </c>
      <c r="G67" s="313">
        <v>5</v>
      </c>
      <c r="H67" s="313">
        <v>16</v>
      </c>
      <c r="I67" s="313">
        <v>6</v>
      </c>
      <c r="J67" s="74">
        <f t="shared" si="0"/>
        <v>32</v>
      </c>
      <c r="K67" s="313">
        <v>10</v>
      </c>
      <c r="L67" s="313">
        <v>6</v>
      </c>
      <c r="M67" s="313">
        <v>5</v>
      </c>
      <c r="N67" s="313">
        <v>5</v>
      </c>
      <c r="O67" s="72">
        <f t="shared" ref="O67:O130" si="4">SUM(K67:N67)</f>
        <v>26</v>
      </c>
      <c r="P67" s="313">
        <v>12</v>
      </c>
      <c r="Q67" s="313">
        <v>12</v>
      </c>
      <c r="R67" s="313">
        <v>12</v>
      </c>
      <c r="S67" s="313">
        <v>16</v>
      </c>
      <c r="T67" s="76">
        <f t="shared" si="3"/>
        <v>52</v>
      </c>
      <c r="U67" s="75">
        <f t="shared" si="2"/>
        <v>110</v>
      </c>
    </row>
    <row r="68" spans="1:21" x14ac:dyDescent="0.25">
      <c r="A68" s="313">
        <v>62</v>
      </c>
      <c r="B68" s="313"/>
      <c r="C68" s="315"/>
      <c r="D68" s="313"/>
      <c r="E68" s="61"/>
      <c r="F68" s="313">
        <v>5</v>
      </c>
      <c r="G68" s="313">
        <v>5</v>
      </c>
      <c r="H68" s="313">
        <v>16</v>
      </c>
      <c r="I68" s="313">
        <v>6</v>
      </c>
      <c r="J68" s="74">
        <f t="shared" si="0"/>
        <v>32</v>
      </c>
      <c r="K68" s="313">
        <v>10</v>
      </c>
      <c r="L68" s="313">
        <v>6</v>
      </c>
      <c r="M68" s="313">
        <v>5</v>
      </c>
      <c r="N68" s="313">
        <v>5</v>
      </c>
      <c r="O68" s="72">
        <f t="shared" si="4"/>
        <v>26</v>
      </c>
      <c r="P68" s="313">
        <v>12</v>
      </c>
      <c r="Q68" s="313">
        <v>12</v>
      </c>
      <c r="R68" s="313">
        <v>12</v>
      </c>
      <c r="S68" s="313">
        <v>16</v>
      </c>
      <c r="T68" s="76">
        <f t="shared" si="3"/>
        <v>52</v>
      </c>
      <c r="U68" s="75">
        <f t="shared" si="2"/>
        <v>110</v>
      </c>
    </row>
    <row r="69" spans="1:21" x14ac:dyDescent="0.25">
      <c r="A69" s="314">
        <v>63</v>
      </c>
      <c r="B69" s="64"/>
      <c r="C69" s="315"/>
      <c r="D69" s="313"/>
      <c r="E69" s="83"/>
      <c r="F69" s="313">
        <v>5</v>
      </c>
      <c r="G69" s="313">
        <v>5</v>
      </c>
      <c r="H69" s="313">
        <v>16</v>
      </c>
      <c r="I69" s="313">
        <v>6</v>
      </c>
      <c r="J69" s="74">
        <f t="shared" si="0"/>
        <v>32</v>
      </c>
      <c r="K69" s="313">
        <v>10</v>
      </c>
      <c r="L69" s="313">
        <v>6</v>
      </c>
      <c r="M69" s="313">
        <v>5</v>
      </c>
      <c r="N69" s="313">
        <v>5</v>
      </c>
      <c r="O69" s="72">
        <f t="shared" si="4"/>
        <v>26</v>
      </c>
      <c r="P69" s="313">
        <v>12</v>
      </c>
      <c r="Q69" s="313">
        <v>12</v>
      </c>
      <c r="R69" s="313">
        <v>12</v>
      </c>
      <c r="S69" s="313">
        <v>16</v>
      </c>
      <c r="T69" s="76">
        <f t="shared" si="3"/>
        <v>52</v>
      </c>
      <c r="U69" s="75">
        <f t="shared" si="2"/>
        <v>110</v>
      </c>
    </row>
    <row r="70" spans="1:21" x14ac:dyDescent="0.25">
      <c r="A70" s="313">
        <v>64</v>
      </c>
      <c r="B70" s="313"/>
      <c r="C70" s="315"/>
      <c r="D70" s="313"/>
      <c r="E70" s="61"/>
      <c r="F70" s="313">
        <v>5</v>
      </c>
      <c r="G70" s="313">
        <v>5</v>
      </c>
      <c r="H70" s="313">
        <v>16</v>
      </c>
      <c r="I70" s="313">
        <v>6</v>
      </c>
      <c r="J70" s="74">
        <f t="shared" si="0"/>
        <v>32</v>
      </c>
      <c r="K70" s="313">
        <v>10</v>
      </c>
      <c r="L70" s="313">
        <v>6</v>
      </c>
      <c r="M70" s="313">
        <v>5</v>
      </c>
      <c r="N70" s="313">
        <v>5</v>
      </c>
      <c r="O70" s="72">
        <f t="shared" si="4"/>
        <v>26</v>
      </c>
      <c r="P70" s="313">
        <v>12</v>
      </c>
      <c r="Q70" s="313">
        <v>12</v>
      </c>
      <c r="R70" s="313">
        <v>12</v>
      </c>
      <c r="S70" s="313">
        <v>16</v>
      </c>
      <c r="T70" s="76">
        <f t="shared" si="3"/>
        <v>52</v>
      </c>
      <c r="U70" s="75">
        <f t="shared" si="2"/>
        <v>110</v>
      </c>
    </row>
    <row r="71" spans="1:21" x14ac:dyDescent="0.25">
      <c r="A71" s="314">
        <v>65</v>
      </c>
      <c r="B71" s="64"/>
      <c r="C71" s="315"/>
      <c r="D71" s="313"/>
      <c r="E71" s="83"/>
      <c r="F71" s="313">
        <v>5</v>
      </c>
      <c r="G71" s="313">
        <v>5</v>
      </c>
      <c r="H71" s="313">
        <v>16</v>
      </c>
      <c r="I71" s="313">
        <v>6</v>
      </c>
      <c r="J71" s="74">
        <f t="shared" si="0"/>
        <v>32</v>
      </c>
      <c r="K71" s="313">
        <v>10</v>
      </c>
      <c r="L71" s="313">
        <v>6</v>
      </c>
      <c r="M71" s="313">
        <v>5</v>
      </c>
      <c r="N71" s="313">
        <v>5</v>
      </c>
      <c r="O71" s="72">
        <f t="shared" si="4"/>
        <v>26</v>
      </c>
      <c r="P71" s="313">
        <v>12</v>
      </c>
      <c r="Q71" s="313">
        <v>12</v>
      </c>
      <c r="R71" s="313">
        <v>12</v>
      </c>
      <c r="S71" s="313">
        <v>16</v>
      </c>
      <c r="T71" s="76">
        <f t="shared" si="3"/>
        <v>52</v>
      </c>
      <c r="U71" s="75">
        <f t="shared" si="2"/>
        <v>110</v>
      </c>
    </row>
    <row r="72" spans="1:21" x14ac:dyDescent="0.25">
      <c r="A72" s="313">
        <v>66</v>
      </c>
      <c r="B72" s="313"/>
      <c r="C72" s="315"/>
      <c r="D72" s="313"/>
      <c r="E72" s="61"/>
      <c r="F72" s="313">
        <v>5</v>
      </c>
      <c r="G72" s="313">
        <v>5</v>
      </c>
      <c r="H72" s="313">
        <v>16</v>
      </c>
      <c r="I72" s="313">
        <v>6</v>
      </c>
      <c r="J72" s="74">
        <f t="shared" ref="J72:J135" si="5">SUM(F72:I72)</f>
        <v>32</v>
      </c>
      <c r="K72" s="313">
        <v>10</v>
      </c>
      <c r="L72" s="313">
        <v>6</v>
      </c>
      <c r="M72" s="313">
        <v>5</v>
      </c>
      <c r="N72" s="313">
        <v>5</v>
      </c>
      <c r="O72" s="72">
        <f t="shared" si="4"/>
        <v>26</v>
      </c>
      <c r="P72" s="313">
        <v>12</v>
      </c>
      <c r="Q72" s="313">
        <v>12</v>
      </c>
      <c r="R72" s="313">
        <v>12</v>
      </c>
      <c r="S72" s="313">
        <v>16</v>
      </c>
      <c r="T72" s="76">
        <f t="shared" si="3"/>
        <v>52</v>
      </c>
      <c r="U72" s="75">
        <f t="shared" ref="U72:U135" si="6">SUM(T72,O72,J72)</f>
        <v>110</v>
      </c>
    </row>
    <row r="73" spans="1:21" x14ac:dyDescent="0.25">
      <c r="A73" s="314">
        <v>67</v>
      </c>
      <c r="B73" s="64"/>
      <c r="C73" s="315"/>
      <c r="D73" s="313"/>
      <c r="E73" s="83"/>
      <c r="F73" s="313">
        <v>5</v>
      </c>
      <c r="G73" s="313">
        <v>5</v>
      </c>
      <c r="H73" s="313">
        <v>16</v>
      </c>
      <c r="I73" s="313">
        <v>6</v>
      </c>
      <c r="J73" s="74">
        <f t="shared" si="5"/>
        <v>32</v>
      </c>
      <c r="K73" s="313">
        <v>10</v>
      </c>
      <c r="L73" s="313">
        <v>6</v>
      </c>
      <c r="M73" s="313">
        <v>5</v>
      </c>
      <c r="N73" s="313">
        <v>5</v>
      </c>
      <c r="O73" s="72">
        <f t="shared" si="4"/>
        <v>26</v>
      </c>
      <c r="P73" s="313">
        <v>12</v>
      </c>
      <c r="Q73" s="313">
        <v>12</v>
      </c>
      <c r="R73" s="313">
        <v>12</v>
      </c>
      <c r="S73" s="313">
        <v>16</v>
      </c>
      <c r="T73" s="76">
        <f t="shared" si="3"/>
        <v>52</v>
      </c>
      <c r="U73" s="75">
        <f t="shared" si="6"/>
        <v>110</v>
      </c>
    </row>
    <row r="74" spans="1:21" x14ac:dyDescent="0.25">
      <c r="A74" s="313">
        <v>68</v>
      </c>
      <c r="B74" s="313"/>
      <c r="C74" s="315"/>
      <c r="D74" s="313"/>
      <c r="E74" s="61"/>
      <c r="F74" s="313">
        <v>5</v>
      </c>
      <c r="G74" s="313">
        <v>5</v>
      </c>
      <c r="H74" s="313">
        <v>16</v>
      </c>
      <c r="I74" s="313">
        <v>6</v>
      </c>
      <c r="J74" s="74">
        <f t="shared" si="5"/>
        <v>32</v>
      </c>
      <c r="K74" s="313">
        <v>10</v>
      </c>
      <c r="L74" s="313">
        <v>6</v>
      </c>
      <c r="M74" s="313">
        <v>5</v>
      </c>
      <c r="N74" s="313">
        <v>5</v>
      </c>
      <c r="O74" s="72">
        <f t="shared" si="4"/>
        <v>26</v>
      </c>
      <c r="P74" s="313">
        <v>12</v>
      </c>
      <c r="Q74" s="313">
        <v>12</v>
      </c>
      <c r="R74" s="313">
        <v>12</v>
      </c>
      <c r="S74" s="313">
        <v>16</v>
      </c>
      <c r="T74" s="76">
        <f t="shared" ref="T74:T137" si="7">SUM(P74:S74)</f>
        <v>52</v>
      </c>
      <c r="U74" s="75">
        <f t="shared" si="6"/>
        <v>110</v>
      </c>
    </row>
    <row r="75" spans="1:21" x14ac:dyDescent="0.25">
      <c r="A75" s="314">
        <v>69</v>
      </c>
      <c r="B75" s="64"/>
      <c r="C75" s="315"/>
      <c r="D75" s="313"/>
      <c r="E75" s="83"/>
      <c r="F75" s="313">
        <v>5</v>
      </c>
      <c r="G75" s="313">
        <v>5</v>
      </c>
      <c r="H75" s="313">
        <v>16</v>
      </c>
      <c r="I75" s="313">
        <v>6</v>
      </c>
      <c r="J75" s="74">
        <f t="shared" si="5"/>
        <v>32</v>
      </c>
      <c r="K75" s="313">
        <v>10</v>
      </c>
      <c r="L75" s="313">
        <v>6</v>
      </c>
      <c r="M75" s="313">
        <v>5</v>
      </c>
      <c r="N75" s="313">
        <v>5</v>
      </c>
      <c r="O75" s="72">
        <f t="shared" si="4"/>
        <v>26</v>
      </c>
      <c r="P75" s="313">
        <v>12</v>
      </c>
      <c r="Q75" s="313">
        <v>12</v>
      </c>
      <c r="R75" s="313">
        <v>12</v>
      </c>
      <c r="S75" s="313">
        <v>16</v>
      </c>
      <c r="T75" s="76">
        <f t="shared" si="7"/>
        <v>52</v>
      </c>
      <c r="U75" s="75">
        <f t="shared" si="6"/>
        <v>110</v>
      </c>
    </row>
    <row r="76" spans="1:21" x14ac:dyDescent="0.25">
      <c r="A76" s="313">
        <v>70</v>
      </c>
      <c r="B76" s="313"/>
      <c r="C76" s="315"/>
      <c r="D76" s="313"/>
      <c r="E76" s="61"/>
      <c r="F76" s="313">
        <v>5</v>
      </c>
      <c r="G76" s="313">
        <v>5</v>
      </c>
      <c r="H76" s="313">
        <v>16</v>
      </c>
      <c r="I76" s="313">
        <v>6</v>
      </c>
      <c r="J76" s="74">
        <f t="shared" si="5"/>
        <v>32</v>
      </c>
      <c r="K76" s="313">
        <v>10</v>
      </c>
      <c r="L76" s="313">
        <v>6</v>
      </c>
      <c r="M76" s="313">
        <v>5</v>
      </c>
      <c r="N76" s="313">
        <v>5</v>
      </c>
      <c r="O76" s="72">
        <f t="shared" si="4"/>
        <v>26</v>
      </c>
      <c r="P76" s="313">
        <v>12</v>
      </c>
      <c r="Q76" s="313">
        <v>12</v>
      </c>
      <c r="R76" s="313">
        <v>12</v>
      </c>
      <c r="S76" s="313">
        <v>16</v>
      </c>
      <c r="T76" s="76">
        <f t="shared" si="7"/>
        <v>52</v>
      </c>
      <c r="U76" s="75">
        <f t="shared" si="6"/>
        <v>110</v>
      </c>
    </row>
    <row r="77" spans="1:21" x14ac:dyDescent="0.25">
      <c r="A77" s="314">
        <v>71</v>
      </c>
      <c r="B77" s="64"/>
      <c r="C77" s="315"/>
      <c r="D77" s="313"/>
      <c r="E77" s="83"/>
      <c r="F77" s="313">
        <v>5</v>
      </c>
      <c r="G77" s="313">
        <v>5</v>
      </c>
      <c r="H77" s="313">
        <v>16</v>
      </c>
      <c r="I77" s="313">
        <v>6</v>
      </c>
      <c r="J77" s="74">
        <f t="shared" si="5"/>
        <v>32</v>
      </c>
      <c r="K77" s="313">
        <v>10</v>
      </c>
      <c r="L77" s="313">
        <v>6</v>
      </c>
      <c r="M77" s="313">
        <v>5</v>
      </c>
      <c r="N77" s="313">
        <v>5</v>
      </c>
      <c r="O77" s="72">
        <f t="shared" si="4"/>
        <v>26</v>
      </c>
      <c r="P77" s="313">
        <v>12</v>
      </c>
      <c r="Q77" s="313">
        <v>12</v>
      </c>
      <c r="R77" s="313">
        <v>12</v>
      </c>
      <c r="S77" s="313">
        <v>16</v>
      </c>
      <c r="T77" s="76">
        <f t="shared" si="7"/>
        <v>52</v>
      </c>
      <c r="U77" s="75">
        <f t="shared" si="6"/>
        <v>110</v>
      </c>
    </row>
    <row r="78" spans="1:21" x14ac:dyDescent="0.25">
      <c r="A78" s="313">
        <v>72</v>
      </c>
      <c r="B78" s="313"/>
      <c r="C78" s="315"/>
      <c r="D78" s="313"/>
      <c r="E78" s="61"/>
      <c r="F78" s="313">
        <v>5</v>
      </c>
      <c r="G78" s="313">
        <v>5</v>
      </c>
      <c r="H78" s="313">
        <v>16</v>
      </c>
      <c r="I78" s="313">
        <v>6</v>
      </c>
      <c r="J78" s="74">
        <f t="shared" si="5"/>
        <v>32</v>
      </c>
      <c r="K78" s="313">
        <v>10</v>
      </c>
      <c r="L78" s="313">
        <v>6</v>
      </c>
      <c r="M78" s="313">
        <v>5</v>
      </c>
      <c r="N78" s="313">
        <v>5</v>
      </c>
      <c r="O78" s="72">
        <f t="shared" si="4"/>
        <v>26</v>
      </c>
      <c r="P78" s="313">
        <v>12</v>
      </c>
      <c r="Q78" s="313">
        <v>12</v>
      </c>
      <c r="R78" s="313">
        <v>12</v>
      </c>
      <c r="S78" s="313">
        <v>16</v>
      </c>
      <c r="T78" s="76">
        <f t="shared" si="7"/>
        <v>52</v>
      </c>
      <c r="U78" s="75">
        <f t="shared" si="6"/>
        <v>110</v>
      </c>
    </row>
    <row r="79" spans="1:21" x14ac:dyDescent="0.25">
      <c r="A79" s="314">
        <v>73</v>
      </c>
      <c r="B79" s="64"/>
      <c r="C79" s="315"/>
      <c r="D79" s="313"/>
      <c r="E79" s="83"/>
      <c r="F79" s="313">
        <v>5</v>
      </c>
      <c r="G79" s="313">
        <v>5</v>
      </c>
      <c r="H79" s="313">
        <v>16</v>
      </c>
      <c r="I79" s="313">
        <v>6</v>
      </c>
      <c r="J79" s="74">
        <f t="shared" si="5"/>
        <v>32</v>
      </c>
      <c r="K79" s="313">
        <v>10</v>
      </c>
      <c r="L79" s="313">
        <v>6</v>
      </c>
      <c r="M79" s="313">
        <v>5</v>
      </c>
      <c r="N79" s="313">
        <v>5</v>
      </c>
      <c r="O79" s="72">
        <f t="shared" si="4"/>
        <v>26</v>
      </c>
      <c r="P79" s="313">
        <v>12</v>
      </c>
      <c r="Q79" s="313">
        <v>12</v>
      </c>
      <c r="R79" s="313">
        <v>12</v>
      </c>
      <c r="S79" s="313">
        <v>16</v>
      </c>
      <c r="T79" s="76">
        <f t="shared" si="7"/>
        <v>52</v>
      </c>
      <c r="U79" s="75">
        <f t="shared" si="6"/>
        <v>110</v>
      </c>
    </row>
    <row r="80" spans="1:21" x14ac:dyDescent="0.25">
      <c r="A80" s="314">
        <v>74</v>
      </c>
      <c r="B80" s="313"/>
      <c r="C80" s="315"/>
      <c r="D80" s="313"/>
      <c r="E80" s="61"/>
      <c r="F80" s="313">
        <v>5</v>
      </c>
      <c r="G80" s="313">
        <v>5</v>
      </c>
      <c r="H80" s="313">
        <v>16</v>
      </c>
      <c r="I80" s="313">
        <v>6</v>
      </c>
      <c r="J80" s="74">
        <f t="shared" si="5"/>
        <v>32</v>
      </c>
      <c r="K80" s="313">
        <v>10</v>
      </c>
      <c r="L80" s="313">
        <v>6</v>
      </c>
      <c r="M80" s="313">
        <v>5</v>
      </c>
      <c r="N80" s="313">
        <v>5</v>
      </c>
      <c r="O80" s="72">
        <f t="shared" si="4"/>
        <v>26</v>
      </c>
      <c r="P80" s="313">
        <v>12</v>
      </c>
      <c r="Q80" s="313">
        <v>12</v>
      </c>
      <c r="R80" s="313">
        <v>12</v>
      </c>
      <c r="S80" s="313">
        <v>16</v>
      </c>
      <c r="T80" s="76">
        <f t="shared" si="7"/>
        <v>52</v>
      </c>
      <c r="U80" s="75">
        <f t="shared" si="6"/>
        <v>110</v>
      </c>
    </row>
    <row r="81" spans="1:21" x14ac:dyDescent="0.25">
      <c r="A81" s="314">
        <v>75</v>
      </c>
      <c r="B81" s="64"/>
      <c r="C81" s="315"/>
      <c r="D81" s="313"/>
      <c r="E81" s="83"/>
      <c r="F81" s="313">
        <v>5</v>
      </c>
      <c r="G81" s="313">
        <v>5</v>
      </c>
      <c r="H81" s="313">
        <v>16</v>
      </c>
      <c r="I81" s="313">
        <v>6</v>
      </c>
      <c r="J81" s="74">
        <f t="shared" si="5"/>
        <v>32</v>
      </c>
      <c r="K81" s="313">
        <v>10</v>
      </c>
      <c r="L81" s="313">
        <v>6</v>
      </c>
      <c r="M81" s="313">
        <v>5</v>
      </c>
      <c r="N81" s="313">
        <v>5</v>
      </c>
      <c r="O81" s="72">
        <f t="shared" si="4"/>
        <v>26</v>
      </c>
      <c r="P81" s="313">
        <v>12</v>
      </c>
      <c r="Q81" s="313">
        <v>12</v>
      </c>
      <c r="R81" s="313">
        <v>12</v>
      </c>
      <c r="S81" s="313">
        <v>16</v>
      </c>
      <c r="T81" s="76">
        <f t="shared" si="7"/>
        <v>52</v>
      </c>
      <c r="U81" s="75">
        <f t="shared" si="6"/>
        <v>110</v>
      </c>
    </row>
    <row r="82" spans="1:21" x14ac:dyDescent="0.25">
      <c r="A82" s="313">
        <v>76</v>
      </c>
      <c r="B82" s="313"/>
      <c r="C82" s="315"/>
      <c r="D82" s="313"/>
      <c r="E82" s="61"/>
      <c r="F82" s="313">
        <v>5</v>
      </c>
      <c r="G82" s="313">
        <v>5</v>
      </c>
      <c r="H82" s="313">
        <v>16</v>
      </c>
      <c r="I82" s="313">
        <v>6</v>
      </c>
      <c r="J82" s="74">
        <f t="shared" si="5"/>
        <v>32</v>
      </c>
      <c r="K82" s="313">
        <v>10</v>
      </c>
      <c r="L82" s="313">
        <v>6</v>
      </c>
      <c r="M82" s="313">
        <v>5</v>
      </c>
      <c r="N82" s="313">
        <v>5</v>
      </c>
      <c r="O82" s="72">
        <f t="shared" si="4"/>
        <v>26</v>
      </c>
      <c r="P82" s="313">
        <v>12</v>
      </c>
      <c r="Q82" s="313">
        <v>12</v>
      </c>
      <c r="R82" s="313">
        <v>12</v>
      </c>
      <c r="S82" s="313">
        <v>16</v>
      </c>
      <c r="T82" s="76">
        <f t="shared" si="7"/>
        <v>52</v>
      </c>
      <c r="U82" s="75">
        <f t="shared" si="6"/>
        <v>110</v>
      </c>
    </row>
    <row r="83" spans="1:21" x14ac:dyDescent="0.25">
      <c r="A83" s="314">
        <v>77</v>
      </c>
      <c r="B83" s="64"/>
      <c r="C83" s="315"/>
      <c r="D83" s="313"/>
      <c r="E83" s="83"/>
      <c r="F83" s="313">
        <v>5</v>
      </c>
      <c r="G83" s="313">
        <v>5</v>
      </c>
      <c r="H83" s="313">
        <v>16</v>
      </c>
      <c r="I83" s="313">
        <v>6</v>
      </c>
      <c r="J83" s="74">
        <f t="shared" si="5"/>
        <v>32</v>
      </c>
      <c r="K83" s="313">
        <v>10</v>
      </c>
      <c r="L83" s="313">
        <v>6</v>
      </c>
      <c r="M83" s="313">
        <v>5</v>
      </c>
      <c r="N83" s="313">
        <v>5</v>
      </c>
      <c r="O83" s="72">
        <f t="shared" si="4"/>
        <v>26</v>
      </c>
      <c r="P83" s="313">
        <v>12</v>
      </c>
      <c r="Q83" s="313">
        <v>12</v>
      </c>
      <c r="R83" s="313">
        <v>12</v>
      </c>
      <c r="S83" s="313">
        <v>16</v>
      </c>
      <c r="T83" s="76">
        <f t="shared" si="7"/>
        <v>52</v>
      </c>
      <c r="U83" s="75">
        <f t="shared" si="6"/>
        <v>110</v>
      </c>
    </row>
    <row r="84" spans="1:21" x14ac:dyDescent="0.25">
      <c r="A84" s="313">
        <v>78</v>
      </c>
      <c r="B84" s="313"/>
      <c r="C84" s="315"/>
      <c r="D84" s="313"/>
      <c r="E84" s="61"/>
      <c r="F84" s="313">
        <v>5</v>
      </c>
      <c r="G84" s="313">
        <v>5</v>
      </c>
      <c r="H84" s="313">
        <v>16</v>
      </c>
      <c r="I84" s="313">
        <v>6</v>
      </c>
      <c r="J84" s="74">
        <f t="shared" si="5"/>
        <v>32</v>
      </c>
      <c r="K84" s="313">
        <v>10</v>
      </c>
      <c r="L84" s="313">
        <v>6</v>
      </c>
      <c r="M84" s="313">
        <v>5</v>
      </c>
      <c r="N84" s="313">
        <v>5</v>
      </c>
      <c r="O84" s="72">
        <f t="shared" si="4"/>
        <v>26</v>
      </c>
      <c r="P84" s="313">
        <v>12</v>
      </c>
      <c r="Q84" s="313">
        <v>12</v>
      </c>
      <c r="R84" s="313">
        <v>12</v>
      </c>
      <c r="S84" s="313">
        <v>16</v>
      </c>
      <c r="T84" s="76">
        <f t="shared" si="7"/>
        <v>52</v>
      </c>
      <c r="U84" s="75">
        <f t="shared" si="6"/>
        <v>110</v>
      </c>
    </row>
    <row r="85" spans="1:21" x14ac:dyDescent="0.25">
      <c r="A85" s="314">
        <v>79</v>
      </c>
      <c r="B85" s="64"/>
      <c r="C85" s="315"/>
      <c r="D85" s="313"/>
      <c r="E85" s="83"/>
      <c r="F85" s="313">
        <v>5</v>
      </c>
      <c r="G85" s="313">
        <v>5</v>
      </c>
      <c r="H85" s="313">
        <v>16</v>
      </c>
      <c r="I85" s="313">
        <v>6</v>
      </c>
      <c r="J85" s="74">
        <f t="shared" si="5"/>
        <v>32</v>
      </c>
      <c r="K85" s="313">
        <v>10</v>
      </c>
      <c r="L85" s="313">
        <v>6</v>
      </c>
      <c r="M85" s="313">
        <v>5</v>
      </c>
      <c r="N85" s="313">
        <v>5</v>
      </c>
      <c r="O85" s="72">
        <f t="shared" si="4"/>
        <v>26</v>
      </c>
      <c r="P85" s="313">
        <v>12</v>
      </c>
      <c r="Q85" s="313">
        <v>12</v>
      </c>
      <c r="R85" s="313">
        <v>12</v>
      </c>
      <c r="S85" s="313">
        <v>16</v>
      </c>
      <c r="T85" s="76">
        <f t="shared" si="7"/>
        <v>52</v>
      </c>
      <c r="U85" s="75">
        <f t="shared" si="6"/>
        <v>110</v>
      </c>
    </row>
    <row r="86" spans="1:21" x14ac:dyDescent="0.25">
      <c r="A86" s="313">
        <v>80</v>
      </c>
      <c r="B86" s="313"/>
      <c r="C86" s="315"/>
      <c r="D86" s="313"/>
      <c r="E86" s="61"/>
      <c r="F86" s="313">
        <v>5</v>
      </c>
      <c r="G86" s="313">
        <v>5</v>
      </c>
      <c r="H86" s="313">
        <v>16</v>
      </c>
      <c r="I86" s="313">
        <v>6</v>
      </c>
      <c r="J86" s="74">
        <f t="shared" si="5"/>
        <v>32</v>
      </c>
      <c r="K86" s="313">
        <v>10</v>
      </c>
      <c r="L86" s="313">
        <v>6</v>
      </c>
      <c r="M86" s="313">
        <v>5</v>
      </c>
      <c r="N86" s="313">
        <v>5</v>
      </c>
      <c r="O86" s="72">
        <f t="shared" si="4"/>
        <v>26</v>
      </c>
      <c r="P86" s="313">
        <v>12</v>
      </c>
      <c r="Q86" s="313">
        <v>12</v>
      </c>
      <c r="R86" s="313">
        <v>12</v>
      </c>
      <c r="S86" s="313">
        <v>16</v>
      </c>
      <c r="T86" s="76">
        <f t="shared" si="7"/>
        <v>52</v>
      </c>
      <c r="U86" s="75">
        <f t="shared" si="6"/>
        <v>110</v>
      </c>
    </row>
    <row r="87" spans="1:21" x14ac:dyDescent="0.25">
      <c r="A87" s="314">
        <v>81</v>
      </c>
      <c r="B87" s="64"/>
      <c r="C87" s="315"/>
      <c r="D87" s="313"/>
      <c r="E87" s="83"/>
      <c r="F87" s="313">
        <v>5</v>
      </c>
      <c r="G87" s="313">
        <v>5</v>
      </c>
      <c r="H87" s="313">
        <v>16</v>
      </c>
      <c r="I87" s="313">
        <v>6</v>
      </c>
      <c r="J87" s="74">
        <f t="shared" si="5"/>
        <v>32</v>
      </c>
      <c r="K87" s="313">
        <v>10</v>
      </c>
      <c r="L87" s="313">
        <v>6</v>
      </c>
      <c r="M87" s="313">
        <v>5</v>
      </c>
      <c r="N87" s="313">
        <v>5</v>
      </c>
      <c r="O87" s="72">
        <f t="shared" si="4"/>
        <v>26</v>
      </c>
      <c r="P87" s="313">
        <v>12</v>
      </c>
      <c r="Q87" s="313">
        <v>12</v>
      </c>
      <c r="R87" s="313">
        <v>12</v>
      </c>
      <c r="S87" s="313">
        <v>16</v>
      </c>
      <c r="T87" s="76">
        <f t="shared" si="7"/>
        <v>52</v>
      </c>
      <c r="U87" s="75">
        <f t="shared" si="6"/>
        <v>110</v>
      </c>
    </row>
    <row r="88" spans="1:21" x14ac:dyDescent="0.25">
      <c r="A88" s="313">
        <v>82</v>
      </c>
      <c r="B88" s="313"/>
      <c r="C88" s="315"/>
      <c r="D88" s="313"/>
      <c r="E88" s="61"/>
      <c r="F88" s="313">
        <v>5</v>
      </c>
      <c r="G88" s="313">
        <v>5</v>
      </c>
      <c r="H88" s="313">
        <v>16</v>
      </c>
      <c r="I88" s="313">
        <v>6</v>
      </c>
      <c r="J88" s="74">
        <f t="shared" si="5"/>
        <v>32</v>
      </c>
      <c r="K88" s="313">
        <v>10</v>
      </c>
      <c r="L88" s="313">
        <v>6</v>
      </c>
      <c r="M88" s="313">
        <v>5</v>
      </c>
      <c r="N88" s="313">
        <v>5</v>
      </c>
      <c r="O88" s="72">
        <f t="shared" si="4"/>
        <v>26</v>
      </c>
      <c r="P88" s="313">
        <v>12</v>
      </c>
      <c r="Q88" s="313">
        <v>12</v>
      </c>
      <c r="R88" s="313">
        <v>12</v>
      </c>
      <c r="S88" s="313">
        <v>16</v>
      </c>
      <c r="T88" s="76">
        <f t="shared" si="7"/>
        <v>52</v>
      </c>
      <c r="U88" s="75">
        <f t="shared" si="6"/>
        <v>110</v>
      </c>
    </row>
    <row r="89" spans="1:21" x14ac:dyDescent="0.25">
      <c r="A89" s="314">
        <v>83</v>
      </c>
      <c r="B89" s="64"/>
      <c r="C89" s="315"/>
      <c r="D89" s="313"/>
      <c r="E89" s="83"/>
      <c r="F89" s="313">
        <v>5</v>
      </c>
      <c r="G89" s="313">
        <v>5</v>
      </c>
      <c r="H89" s="313">
        <v>16</v>
      </c>
      <c r="I89" s="313">
        <v>6</v>
      </c>
      <c r="J89" s="74">
        <f t="shared" si="5"/>
        <v>32</v>
      </c>
      <c r="K89" s="313">
        <v>10</v>
      </c>
      <c r="L89" s="313">
        <v>6</v>
      </c>
      <c r="M89" s="313">
        <v>5</v>
      </c>
      <c r="N89" s="313">
        <v>5</v>
      </c>
      <c r="O89" s="72">
        <f t="shared" si="4"/>
        <v>26</v>
      </c>
      <c r="P89" s="313">
        <v>12</v>
      </c>
      <c r="Q89" s="313">
        <v>12</v>
      </c>
      <c r="R89" s="313">
        <v>12</v>
      </c>
      <c r="S89" s="313">
        <v>16</v>
      </c>
      <c r="T89" s="76">
        <f t="shared" si="7"/>
        <v>52</v>
      </c>
      <c r="U89" s="75">
        <f t="shared" si="6"/>
        <v>110</v>
      </c>
    </row>
    <row r="90" spans="1:21" x14ac:dyDescent="0.25">
      <c r="A90" s="313">
        <v>84</v>
      </c>
      <c r="B90" s="313"/>
      <c r="C90" s="315"/>
      <c r="D90" s="313"/>
      <c r="E90" s="61"/>
      <c r="F90" s="313">
        <v>5</v>
      </c>
      <c r="G90" s="313">
        <v>5</v>
      </c>
      <c r="H90" s="313">
        <v>16</v>
      </c>
      <c r="I90" s="313">
        <v>6</v>
      </c>
      <c r="J90" s="74">
        <f t="shared" si="5"/>
        <v>32</v>
      </c>
      <c r="K90" s="313">
        <v>10</v>
      </c>
      <c r="L90" s="313">
        <v>6</v>
      </c>
      <c r="M90" s="313">
        <v>5</v>
      </c>
      <c r="N90" s="313">
        <v>5</v>
      </c>
      <c r="O90" s="72">
        <f t="shared" si="4"/>
        <v>26</v>
      </c>
      <c r="P90" s="313">
        <v>12</v>
      </c>
      <c r="Q90" s="313">
        <v>12</v>
      </c>
      <c r="R90" s="313">
        <v>12</v>
      </c>
      <c r="S90" s="313">
        <v>16</v>
      </c>
      <c r="T90" s="76">
        <f t="shared" si="7"/>
        <v>52</v>
      </c>
      <c r="U90" s="75">
        <f t="shared" si="6"/>
        <v>110</v>
      </c>
    </row>
    <row r="91" spans="1:21" x14ac:dyDescent="0.25">
      <c r="A91" s="314">
        <v>85</v>
      </c>
      <c r="B91" s="64"/>
      <c r="C91" s="315"/>
      <c r="D91" s="313"/>
      <c r="E91" s="83"/>
      <c r="F91" s="313">
        <v>5</v>
      </c>
      <c r="G91" s="313">
        <v>5</v>
      </c>
      <c r="H91" s="313">
        <v>16</v>
      </c>
      <c r="I91" s="313">
        <v>6</v>
      </c>
      <c r="J91" s="74">
        <f t="shared" si="5"/>
        <v>32</v>
      </c>
      <c r="K91" s="313">
        <v>10</v>
      </c>
      <c r="L91" s="313">
        <v>6</v>
      </c>
      <c r="M91" s="313">
        <v>5</v>
      </c>
      <c r="N91" s="313">
        <v>5</v>
      </c>
      <c r="O91" s="72">
        <f t="shared" si="4"/>
        <v>26</v>
      </c>
      <c r="P91" s="313">
        <v>12</v>
      </c>
      <c r="Q91" s="313">
        <v>12</v>
      </c>
      <c r="R91" s="313">
        <v>12</v>
      </c>
      <c r="S91" s="313">
        <v>16</v>
      </c>
      <c r="T91" s="76">
        <f t="shared" si="7"/>
        <v>52</v>
      </c>
      <c r="U91" s="75">
        <f t="shared" si="6"/>
        <v>110</v>
      </c>
    </row>
    <row r="92" spans="1:21" x14ac:dyDescent="0.25">
      <c r="A92" s="313">
        <v>86</v>
      </c>
      <c r="B92" s="313"/>
      <c r="C92" s="315"/>
      <c r="D92" s="313"/>
      <c r="E92" s="61"/>
      <c r="F92" s="313">
        <v>5</v>
      </c>
      <c r="G92" s="313">
        <v>5</v>
      </c>
      <c r="H92" s="313">
        <v>16</v>
      </c>
      <c r="I92" s="313">
        <v>6</v>
      </c>
      <c r="J92" s="74">
        <f t="shared" si="5"/>
        <v>32</v>
      </c>
      <c r="K92" s="313">
        <v>10</v>
      </c>
      <c r="L92" s="313">
        <v>6</v>
      </c>
      <c r="M92" s="313">
        <v>5</v>
      </c>
      <c r="N92" s="313">
        <v>5</v>
      </c>
      <c r="O92" s="72">
        <f t="shared" si="4"/>
        <v>26</v>
      </c>
      <c r="P92" s="313">
        <v>12</v>
      </c>
      <c r="Q92" s="313">
        <v>12</v>
      </c>
      <c r="R92" s="313">
        <v>12</v>
      </c>
      <c r="S92" s="313">
        <v>16</v>
      </c>
      <c r="T92" s="76">
        <f t="shared" si="7"/>
        <v>52</v>
      </c>
      <c r="U92" s="75">
        <f t="shared" si="6"/>
        <v>110</v>
      </c>
    </row>
    <row r="93" spans="1:21" x14ac:dyDescent="0.25">
      <c r="A93" s="314">
        <v>87</v>
      </c>
      <c r="B93" s="64"/>
      <c r="C93" s="315"/>
      <c r="D93" s="313"/>
      <c r="E93" s="83"/>
      <c r="F93" s="313">
        <v>5</v>
      </c>
      <c r="G93" s="313">
        <v>5</v>
      </c>
      <c r="H93" s="313">
        <v>16</v>
      </c>
      <c r="I93" s="313">
        <v>6</v>
      </c>
      <c r="J93" s="74">
        <f t="shared" si="5"/>
        <v>32</v>
      </c>
      <c r="K93" s="313">
        <v>10</v>
      </c>
      <c r="L93" s="313">
        <v>6</v>
      </c>
      <c r="M93" s="313">
        <v>5</v>
      </c>
      <c r="N93" s="313">
        <v>5</v>
      </c>
      <c r="O93" s="72">
        <f t="shared" si="4"/>
        <v>26</v>
      </c>
      <c r="P93" s="313">
        <v>12</v>
      </c>
      <c r="Q93" s="313">
        <v>12</v>
      </c>
      <c r="R93" s="313">
        <v>12</v>
      </c>
      <c r="S93" s="313">
        <v>16</v>
      </c>
      <c r="T93" s="76">
        <f t="shared" si="7"/>
        <v>52</v>
      </c>
      <c r="U93" s="75">
        <f t="shared" si="6"/>
        <v>110</v>
      </c>
    </row>
    <row r="94" spans="1:21" x14ac:dyDescent="0.25">
      <c r="A94" s="313">
        <v>88</v>
      </c>
      <c r="B94" s="313"/>
      <c r="C94" s="315"/>
      <c r="D94" s="313"/>
      <c r="E94" s="61"/>
      <c r="F94" s="313">
        <v>5</v>
      </c>
      <c r="G94" s="313">
        <v>5</v>
      </c>
      <c r="H94" s="313">
        <v>16</v>
      </c>
      <c r="I94" s="313">
        <v>6</v>
      </c>
      <c r="J94" s="74">
        <f t="shared" si="5"/>
        <v>32</v>
      </c>
      <c r="K94" s="313">
        <v>10</v>
      </c>
      <c r="L94" s="313">
        <v>6</v>
      </c>
      <c r="M94" s="313">
        <v>5</v>
      </c>
      <c r="N94" s="313">
        <v>5</v>
      </c>
      <c r="O94" s="72">
        <f t="shared" si="4"/>
        <v>26</v>
      </c>
      <c r="P94" s="313">
        <v>12</v>
      </c>
      <c r="Q94" s="313">
        <v>12</v>
      </c>
      <c r="R94" s="313">
        <v>12</v>
      </c>
      <c r="S94" s="313">
        <v>16</v>
      </c>
      <c r="T94" s="76">
        <f t="shared" si="7"/>
        <v>52</v>
      </c>
      <c r="U94" s="75">
        <f t="shared" si="6"/>
        <v>110</v>
      </c>
    </row>
    <row r="95" spans="1:21" x14ac:dyDescent="0.25">
      <c r="A95" s="314">
        <v>89</v>
      </c>
      <c r="B95" s="64"/>
      <c r="C95" s="315"/>
      <c r="D95" s="313"/>
      <c r="E95" s="83"/>
      <c r="F95" s="313">
        <v>5</v>
      </c>
      <c r="G95" s="313">
        <v>5</v>
      </c>
      <c r="H95" s="313">
        <v>16</v>
      </c>
      <c r="I95" s="313">
        <v>6</v>
      </c>
      <c r="J95" s="74">
        <f t="shared" si="5"/>
        <v>32</v>
      </c>
      <c r="K95" s="313">
        <v>10</v>
      </c>
      <c r="L95" s="313">
        <v>6</v>
      </c>
      <c r="M95" s="313">
        <v>5</v>
      </c>
      <c r="N95" s="313">
        <v>5</v>
      </c>
      <c r="O95" s="72">
        <f t="shared" si="4"/>
        <v>26</v>
      </c>
      <c r="P95" s="313">
        <v>12</v>
      </c>
      <c r="Q95" s="313">
        <v>12</v>
      </c>
      <c r="R95" s="313">
        <v>12</v>
      </c>
      <c r="S95" s="313">
        <v>16</v>
      </c>
      <c r="T95" s="76">
        <f t="shared" si="7"/>
        <v>52</v>
      </c>
      <c r="U95" s="75">
        <f t="shared" si="6"/>
        <v>110</v>
      </c>
    </row>
    <row r="96" spans="1:21" x14ac:dyDescent="0.25">
      <c r="A96" s="313">
        <v>90</v>
      </c>
      <c r="B96" s="313"/>
      <c r="C96" s="315"/>
      <c r="D96" s="313"/>
      <c r="E96" s="61"/>
      <c r="F96" s="313">
        <v>5</v>
      </c>
      <c r="G96" s="313">
        <v>5</v>
      </c>
      <c r="H96" s="313">
        <v>16</v>
      </c>
      <c r="I96" s="313">
        <v>6</v>
      </c>
      <c r="J96" s="74">
        <f t="shared" si="5"/>
        <v>32</v>
      </c>
      <c r="K96" s="313">
        <v>10</v>
      </c>
      <c r="L96" s="313">
        <v>6</v>
      </c>
      <c r="M96" s="313">
        <v>5</v>
      </c>
      <c r="N96" s="313">
        <v>5</v>
      </c>
      <c r="O96" s="72">
        <f t="shared" si="4"/>
        <v>26</v>
      </c>
      <c r="P96" s="313">
        <v>12</v>
      </c>
      <c r="Q96" s="313">
        <v>12</v>
      </c>
      <c r="R96" s="313">
        <v>12</v>
      </c>
      <c r="S96" s="313">
        <v>16</v>
      </c>
      <c r="T96" s="76">
        <f t="shared" si="7"/>
        <v>52</v>
      </c>
      <c r="U96" s="75">
        <f t="shared" si="6"/>
        <v>110</v>
      </c>
    </row>
    <row r="97" spans="1:21" x14ac:dyDescent="0.25">
      <c r="A97" s="314">
        <v>91</v>
      </c>
      <c r="B97" s="64"/>
      <c r="C97" s="315"/>
      <c r="D97" s="313"/>
      <c r="E97" s="83"/>
      <c r="F97" s="313">
        <v>5</v>
      </c>
      <c r="G97" s="313">
        <v>5</v>
      </c>
      <c r="H97" s="313">
        <v>16</v>
      </c>
      <c r="I97" s="313">
        <v>6</v>
      </c>
      <c r="J97" s="74">
        <f t="shared" si="5"/>
        <v>32</v>
      </c>
      <c r="K97" s="313">
        <v>10</v>
      </c>
      <c r="L97" s="313">
        <v>6</v>
      </c>
      <c r="M97" s="313">
        <v>5</v>
      </c>
      <c r="N97" s="313">
        <v>5</v>
      </c>
      <c r="O97" s="72">
        <f t="shared" si="4"/>
        <v>26</v>
      </c>
      <c r="P97" s="313">
        <v>12</v>
      </c>
      <c r="Q97" s="313">
        <v>12</v>
      </c>
      <c r="R97" s="313">
        <v>12</v>
      </c>
      <c r="S97" s="313">
        <v>16</v>
      </c>
      <c r="T97" s="76">
        <f t="shared" si="7"/>
        <v>52</v>
      </c>
      <c r="U97" s="75">
        <f t="shared" si="6"/>
        <v>110</v>
      </c>
    </row>
    <row r="98" spans="1:21" x14ac:dyDescent="0.25">
      <c r="A98" s="313">
        <v>92</v>
      </c>
      <c r="B98" s="313"/>
      <c r="C98" s="315"/>
      <c r="D98" s="313"/>
      <c r="E98" s="61"/>
      <c r="F98" s="313">
        <v>5</v>
      </c>
      <c r="G98" s="313">
        <v>5</v>
      </c>
      <c r="H98" s="313">
        <v>16</v>
      </c>
      <c r="I98" s="313">
        <v>6</v>
      </c>
      <c r="J98" s="74">
        <f t="shared" si="5"/>
        <v>32</v>
      </c>
      <c r="K98" s="313">
        <v>10</v>
      </c>
      <c r="L98" s="313">
        <v>6</v>
      </c>
      <c r="M98" s="313">
        <v>5</v>
      </c>
      <c r="N98" s="313">
        <v>5</v>
      </c>
      <c r="O98" s="72">
        <f t="shared" si="4"/>
        <v>26</v>
      </c>
      <c r="P98" s="313">
        <v>12</v>
      </c>
      <c r="Q98" s="313">
        <v>12</v>
      </c>
      <c r="R98" s="313">
        <v>12</v>
      </c>
      <c r="S98" s="313">
        <v>16</v>
      </c>
      <c r="T98" s="76">
        <f t="shared" si="7"/>
        <v>52</v>
      </c>
      <c r="U98" s="75">
        <f t="shared" si="6"/>
        <v>110</v>
      </c>
    </row>
    <row r="99" spans="1:21" x14ac:dyDescent="0.25">
      <c r="A99" s="314">
        <v>93</v>
      </c>
      <c r="B99" s="64"/>
      <c r="C99" s="315"/>
      <c r="D99" s="313"/>
      <c r="E99" s="83"/>
      <c r="F99" s="313">
        <v>5</v>
      </c>
      <c r="G99" s="313">
        <v>5</v>
      </c>
      <c r="H99" s="313">
        <v>16</v>
      </c>
      <c r="I99" s="313">
        <v>6</v>
      </c>
      <c r="J99" s="74">
        <f t="shared" si="5"/>
        <v>32</v>
      </c>
      <c r="K99" s="313">
        <v>10</v>
      </c>
      <c r="L99" s="313">
        <v>6</v>
      </c>
      <c r="M99" s="313">
        <v>5</v>
      </c>
      <c r="N99" s="313">
        <v>5</v>
      </c>
      <c r="O99" s="72">
        <f t="shared" si="4"/>
        <v>26</v>
      </c>
      <c r="P99" s="313">
        <v>12</v>
      </c>
      <c r="Q99" s="313">
        <v>12</v>
      </c>
      <c r="R99" s="313">
        <v>12</v>
      </c>
      <c r="S99" s="313">
        <v>16</v>
      </c>
      <c r="T99" s="76">
        <f t="shared" si="7"/>
        <v>52</v>
      </c>
      <c r="U99" s="75">
        <f t="shared" si="6"/>
        <v>110</v>
      </c>
    </row>
    <row r="100" spans="1:21" x14ac:dyDescent="0.25">
      <c r="A100" s="313">
        <v>94</v>
      </c>
      <c r="B100" s="313"/>
      <c r="C100" s="315"/>
      <c r="D100" s="313"/>
      <c r="E100" s="61"/>
      <c r="F100" s="313">
        <v>5</v>
      </c>
      <c r="G100" s="313">
        <v>5</v>
      </c>
      <c r="H100" s="313">
        <v>16</v>
      </c>
      <c r="I100" s="313">
        <v>6</v>
      </c>
      <c r="J100" s="74">
        <f t="shared" si="5"/>
        <v>32</v>
      </c>
      <c r="K100" s="313">
        <v>10</v>
      </c>
      <c r="L100" s="313">
        <v>6</v>
      </c>
      <c r="M100" s="313">
        <v>5</v>
      </c>
      <c r="N100" s="313">
        <v>5</v>
      </c>
      <c r="O100" s="72">
        <f t="shared" si="4"/>
        <v>26</v>
      </c>
      <c r="P100" s="313">
        <v>12</v>
      </c>
      <c r="Q100" s="313">
        <v>12</v>
      </c>
      <c r="R100" s="313">
        <v>12</v>
      </c>
      <c r="S100" s="313">
        <v>16</v>
      </c>
      <c r="T100" s="76">
        <f t="shared" si="7"/>
        <v>52</v>
      </c>
      <c r="U100" s="75">
        <f t="shared" si="6"/>
        <v>110</v>
      </c>
    </row>
    <row r="101" spans="1:21" x14ac:dyDescent="0.25">
      <c r="A101" s="314">
        <v>95</v>
      </c>
      <c r="B101" s="64"/>
      <c r="C101" s="315"/>
      <c r="D101" s="313"/>
      <c r="E101" s="83"/>
      <c r="F101" s="313">
        <v>5</v>
      </c>
      <c r="G101" s="313">
        <v>5</v>
      </c>
      <c r="H101" s="313">
        <v>16</v>
      </c>
      <c r="I101" s="313">
        <v>6</v>
      </c>
      <c r="J101" s="74">
        <f t="shared" si="5"/>
        <v>32</v>
      </c>
      <c r="K101" s="313">
        <v>10</v>
      </c>
      <c r="L101" s="313">
        <v>6</v>
      </c>
      <c r="M101" s="313">
        <v>5</v>
      </c>
      <c r="N101" s="313">
        <v>5</v>
      </c>
      <c r="O101" s="72">
        <f t="shared" si="4"/>
        <v>26</v>
      </c>
      <c r="P101" s="313">
        <v>12</v>
      </c>
      <c r="Q101" s="313">
        <v>12</v>
      </c>
      <c r="R101" s="313">
        <v>12</v>
      </c>
      <c r="S101" s="313">
        <v>16</v>
      </c>
      <c r="T101" s="76">
        <f t="shared" si="7"/>
        <v>52</v>
      </c>
      <c r="U101" s="75">
        <f t="shared" si="6"/>
        <v>110</v>
      </c>
    </row>
    <row r="102" spans="1:21" x14ac:dyDescent="0.25">
      <c r="A102" s="313">
        <v>96</v>
      </c>
      <c r="B102" s="313"/>
      <c r="C102" s="315"/>
      <c r="D102" s="313"/>
      <c r="E102" s="61"/>
      <c r="F102" s="313">
        <v>5</v>
      </c>
      <c r="G102" s="313">
        <v>5</v>
      </c>
      <c r="H102" s="313">
        <v>16</v>
      </c>
      <c r="I102" s="313">
        <v>6</v>
      </c>
      <c r="J102" s="74">
        <f t="shared" si="5"/>
        <v>32</v>
      </c>
      <c r="K102" s="313">
        <v>10</v>
      </c>
      <c r="L102" s="313">
        <v>6</v>
      </c>
      <c r="M102" s="313">
        <v>5</v>
      </c>
      <c r="N102" s="313">
        <v>5</v>
      </c>
      <c r="O102" s="72">
        <f t="shared" si="4"/>
        <v>26</v>
      </c>
      <c r="P102" s="313">
        <v>12</v>
      </c>
      <c r="Q102" s="313">
        <v>12</v>
      </c>
      <c r="R102" s="313">
        <v>12</v>
      </c>
      <c r="S102" s="313">
        <v>16</v>
      </c>
      <c r="T102" s="76">
        <f t="shared" si="7"/>
        <v>52</v>
      </c>
      <c r="U102" s="75">
        <f t="shared" si="6"/>
        <v>110</v>
      </c>
    </row>
    <row r="103" spans="1:21" x14ac:dyDescent="0.25">
      <c r="A103" s="314">
        <v>97</v>
      </c>
      <c r="B103" s="64"/>
      <c r="C103" s="315"/>
      <c r="D103" s="313"/>
      <c r="E103" s="83"/>
      <c r="F103" s="313">
        <v>5</v>
      </c>
      <c r="G103" s="313">
        <v>5</v>
      </c>
      <c r="H103" s="313">
        <v>16</v>
      </c>
      <c r="I103" s="313">
        <v>6</v>
      </c>
      <c r="J103" s="74">
        <f t="shared" si="5"/>
        <v>32</v>
      </c>
      <c r="K103" s="313">
        <v>10</v>
      </c>
      <c r="L103" s="313">
        <v>6</v>
      </c>
      <c r="M103" s="313">
        <v>5</v>
      </c>
      <c r="N103" s="313">
        <v>5</v>
      </c>
      <c r="O103" s="72">
        <f t="shared" si="4"/>
        <v>26</v>
      </c>
      <c r="P103" s="313">
        <v>12</v>
      </c>
      <c r="Q103" s="313">
        <v>12</v>
      </c>
      <c r="R103" s="313">
        <v>12</v>
      </c>
      <c r="S103" s="313">
        <v>16</v>
      </c>
      <c r="T103" s="76">
        <f t="shared" si="7"/>
        <v>52</v>
      </c>
      <c r="U103" s="75">
        <f t="shared" si="6"/>
        <v>110</v>
      </c>
    </row>
    <row r="104" spans="1:21" x14ac:dyDescent="0.25">
      <c r="A104" s="314">
        <v>98</v>
      </c>
      <c r="B104" s="313"/>
      <c r="C104" s="315"/>
      <c r="D104" s="313"/>
      <c r="E104" s="61"/>
      <c r="F104" s="313">
        <v>5</v>
      </c>
      <c r="G104" s="313">
        <v>5</v>
      </c>
      <c r="H104" s="313">
        <v>16</v>
      </c>
      <c r="I104" s="313">
        <v>6</v>
      </c>
      <c r="J104" s="74">
        <f t="shared" si="5"/>
        <v>32</v>
      </c>
      <c r="K104" s="313">
        <v>10</v>
      </c>
      <c r="L104" s="313">
        <v>6</v>
      </c>
      <c r="M104" s="313">
        <v>5</v>
      </c>
      <c r="N104" s="313">
        <v>5</v>
      </c>
      <c r="O104" s="72">
        <f t="shared" si="4"/>
        <v>26</v>
      </c>
      <c r="P104" s="313">
        <v>12</v>
      </c>
      <c r="Q104" s="313">
        <v>12</v>
      </c>
      <c r="R104" s="313">
        <v>12</v>
      </c>
      <c r="S104" s="313">
        <v>16</v>
      </c>
      <c r="T104" s="76">
        <f t="shared" si="7"/>
        <v>52</v>
      </c>
      <c r="U104" s="75">
        <f t="shared" si="6"/>
        <v>110</v>
      </c>
    </row>
    <row r="105" spans="1:21" x14ac:dyDescent="0.25">
      <c r="A105" s="314">
        <v>99</v>
      </c>
      <c r="B105" s="64"/>
      <c r="C105" s="315"/>
      <c r="D105" s="313"/>
      <c r="E105" s="83"/>
      <c r="F105" s="313">
        <v>5</v>
      </c>
      <c r="G105" s="313">
        <v>5</v>
      </c>
      <c r="H105" s="313">
        <v>16</v>
      </c>
      <c r="I105" s="313">
        <v>6</v>
      </c>
      <c r="J105" s="74">
        <f t="shared" si="5"/>
        <v>32</v>
      </c>
      <c r="K105" s="313">
        <v>10</v>
      </c>
      <c r="L105" s="313">
        <v>6</v>
      </c>
      <c r="M105" s="313">
        <v>5</v>
      </c>
      <c r="N105" s="313">
        <v>5</v>
      </c>
      <c r="O105" s="72">
        <f t="shared" si="4"/>
        <v>26</v>
      </c>
      <c r="P105" s="313">
        <v>12</v>
      </c>
      <c r="Q105" s="313">
        <v>12</v>
      </c>
      <c r="R105" s="313">
        <v>12</v>
      </c>
      <c r="S105" s="313">
        <v>16</v>
      </c>
      <c r="T105" s="76">
        <f t="shared" si="7"/>
        <v>52</v>
      </c>
      <c r="U105" s="75">
        <f t="shared" si="6"/>
        <v>110</v>
      </c>
    </row>
    <row r="106" spans="1:21" x14ac:dyDescent="0.25">
      <c r="A106" s="313">
        <v>100</v>
      </c>
      <c r="B106" s="313"/>
      <c r="C106" s="315"/>
      <c r="D106" s="313"/>
      <c r="E106" s="61"/>
      <c r="F106" s="313">
        <v>5</v>
      </c>
      <c r="G106" s="313">
        <v>5</v>
      </c>
      <c r="H106" s="313">
        <v>16</v>
      </c>
      <c r="I106" s="313">
        <v>6</v>
      </c>
      <c r="J106" s="74">
        <f t="shared" si="5"/>
        <v>32</v>
      </c>
      <c r="K106" s="313">
        <v>10</v>
      </c>
      <c r="L106" s="313">
        <v>6</v>
      </c>
      <c r="M106" s="313">
        <v>5</v>
      </c>
      <c r="N106" s="313">
        <v>5</v>
      </c>
      <c r="O106" s="72">
        <f t="shared" si="4"/>
        <v>26</v>
      </c>
      <c r="P106" s="313">
        <v>12</v>
      </c>
      <c r="Q106" s="313">
        <v>12</v>
      </c>
      <c r="R106" s="313">
        <v>12</v>
      </c>
      <c r="S106" s="313">
        <v>16</v>
      </c>
      <c r="T106" s="76">
        <f t="shared" si="7"/>
        <v>52</v>
      </c>
      <c r="U106" s="75">
        <f t="shared" si="6"/>
        <v>110</v>
      </c>
    </row>
    <row r="107" spans="1:21" x14ac:dyDescent="0.25">
      <c r="A107" s="314">
        <v>101</v>
      </c>
      <c r="B107" s="64"/>
      <c r="C107" s="315"/>
      <c r="D107" s="313"/>
      <c r="E107" s="83"/>
      <c r="F107" s="313">
        <v>5</v>
      </c>
      <c r="G107" s="313">
        <v>5</v>
      </c>
      <c r="H107" s="313">
        <v>16</v>
      </c>
      <c r="I107" s="313">
        <v>6</v>
      </c>
      <c r="J107" s="74">
        <f t="shared" si="5"/>
        <v>32</v>
      </c>
      <c r="K107" s="313">
        <v>10</v>
      </c>
      <c r="L107" s="313">
        <v>6</v>
      </c>
      <c r="M107" s="313">
        <v>5</v>
      </c>
      <c r="N107" s="313">
        <v>5</v>
      </c>
      <c r="O107" s="72">
        <f t="shared" si="4"/>
        <v>26</v>
      </c>
      <c r="P107" s="313">
        <v>12</v>
      </c>
      <c r="Q107" s="313">
        <v>12</v>
      </c>
      <c r="R107" s="313">
        <v>12</v>
      </c>
      <c r="S107" s="313">
        <v>16</v>
      </c>
      <c r="T107" s="76">
        <f t="shared" si="7"/>
        <v>52</v>
      </c>
      <c r="U107" s="75">
        <f t="shared" si="6"/>
        <v>110</v>
      </c>
    </row>
    <row r="108" spans="1:21" x14ac:dyDescent="0.25">
      <c r="A108" s="313">
        <v>102</v>
      </c>
      <c r="B108" s="313"/>
      <c r="C108" s="315"/>
      <c r="D108" s="313"/>
      <c r="E108" s="61"/>
      <c r="F108" s="313">
        <v>5</v>
      </c>
      <c r="G108" s="313">
        <v>5</v>
      </c>
      <c r="H108" s="313">
        <v>16</v>
      </c>
      <c r="I108" s="313">
        <v>6</v>
      </c>
      <c r="J108" s="74">
        <f t="shared" si="5"/>
        <v>32</v>
      </c>
      <c r="K108" s="313">
        <v>10</v>
      </c>
      <c r="L108" s="313">
        <v>6</v>
      </c>
      <c r="M108" s="313">
        <v>5</v>
      </c>
      <c r="N108" s="313">
        <v>5</v>
      </c>
      <c r="O108" s="72">
        <f t="shared" si="4"/>
        <v>26</v>
      </c>
      <c r="P108" s="313">
        <v>12</v>
      </c>
      <c r="Q108" s="313">
        <v>12</v>
      </c>
      <c r="R108" s="313">
        <v>12</v>
      </c>
      <c r="S108" s="313">
        <v>16</v>
      </c>
      <c r="T108" s="76">
        <f t="shared" si="7"/>
        <v>52</v>
      </c>
      <c r="U108" s="75">
        <f t="shared" si="6"/>
        <v>110</v>
      </c>
    </row>
    <row r="109" spans="1:21" x14ac:dyDescent="0.25">
      <c r="A109" s="314">
        <v>103</v>
      </c>
      <c r="B109" s="64"/>
      <c r="C109" s="315"/>
      <c r="D109" s="313"/>
      <c r="E109" s="83"/>
      <c r="F109" s="313">
        <v>5</v>
      </c>
      <c r="G109" s="313">
        <v>5</v>
      </c>
      <c r="H109" s="313">
        <v>16</v>
      </c>
      <c r="I109" s="313">
        <v>6</v>
      </c>
      <c r="J109" s="74">
        <f t="shared" si="5"/>
        <v>32</v>
      </c>
      <c r="K109" s="313">
        <v>10</v>
      </c>
      <c r="L109" s="313">
        <v>6</v>
      </c>
      <c r="M109" s="313">
        <v>5</v>
      </c>
      <c r="N109" s="313">
        <v>5</v>
      </c>
      <c r="O109" s="72">
        <f t="shared" si="4"/>
        <v>26</v>
      </c>
      <c r="P109" s="313">
        <v>12</v>
      </c>
      <c r="Q109" s="313">
        <v>12</v>
      </c>
      <c r="R109" s="313">
        <v>12</v>
      </c>
      <c r="S109" s="313">
        <v>16</v>
      </c>
      <c r="T109" s="76">
        <f t="shared" si="7"/>
        <v>52</v>
      </c>
      <c r="U109" s="75">
        <f t="shared" si="6"/>
        <v>110</v>
      </c>
    </row>
    <row r="110" spans="1:21" x14ac:dyDescent="0.25">
      <c r="A110" s="313">
        <v>104</v>
      </c>
      <c r="B110" s="313"/>
      <c r="C110" s="315"/>
      <c r="D110" s="313"/>
      <c r="E110" s="61"/>
      <c r="F110" s="313">
        <v>5</v>
      </c>
      <c r="G110" s="313">
        <v>5</v>
      </c>
      <c r="H110" s="313">
        <v>16</v>
      </c>
      <c r="I110" s="313">
        <v>6</v>
      </c>
      <c r="J110" s="74">
        <f t="shared" si="5"/>
        <v>32</v>
      </c>
      <c r="K110" s="313">
        <v>10</v>
      </c>
      <c r="L110" s="313">
        <v>6</v>
      </c>
      <c r="M110" s="313">
        <v>5</v>
      </c>
      <c r="N110" s="313">
        <v>5</v>
      </c>
      <c r="O110" s="72">
        <f t="shared" si="4"/>
        <v>26</v>
      </c>
      <c r="P110" s="313">
        <v>12</v>
      </c>
      <c r="Q110" s="313">
        <v>12</v>
      </c>
      <c r="R110" s="313">
        <v>12</v>
      </c>
      <c r="S110" s="313">
        <v>16</v>
      </c>
      <c r="T110" s="76">
        <f t="shared" si="7"/>
        <v>52</v>
      </c>
      <c r="U110" s="75">
        <f t="shared" si="6"/>
        <v>110</v>
      </c>
    </row>
    <row r="111" spans="1:21" x14ac:dyDescent="0.25">
      <c r="A111" s="314">
        <v>105</v>
      </c>
      <c r="B111" s="64"/>
      <c r="C111" s="315"/>
      <c r="D111" s="313"/>
      <c r="E111" s="83"/>
      <c r="F111" s="313">
        <v>5</v>
      </c>
      <c r="G111" s="313">
        <v>5</v>
      </c>
      <c r="H111" s="313">
        <v>16</v>
      </c>
      <c r="I111" s="313">
        <v>6</v>
      </c>
      <c r="J111" s="74">
        <f t="shared" si="5"/>
        <v>32</v>
      </c>
      <c r="K111" s="313">
        <v>10</v>
      </c>
      <c r="L111" s="313">
        <v>6</v>
      </c>
      <c r="M111" s="313">
        <v>5</v>
      </c>
      <c r="N111" s="313">
        <v>5</v>
      </c>
      <c r="O111" s="72">
        <f t="shared" si="4"/>
        <v>26</v>
      </c>
      <c r="P111" s="313">
        <v>12</v>
      </c>
      <c r="Q111" s="313">
        <v>12</v>
      </c>
      <c r="R111" s="313">
        <v>12</v>
      </c>
      <c r="S111" s="313">
        <v>16</v>
      </c>
      <c r="T111" s="76">
        <f t="shared" si="7"/>
        <v>52</v>
      </c>
      <c r="U111" s="75">
        <f t="shared" si="6"/>
        <v>110</v>
      </c>
    </row>
    <row r="112" spans="1:21" x14ac:dyDescent="0.25">
      <c r="A112" s="313">
        <v>106</v>
      </c>
      <c r="B112" s="313"/>
      <c r="C112" s="315"/>
      <c r="D112" s="313"/>
      <c r="E112" s="61"/>
      <c r="F112" s="313">
        <v>5</v>
      </c>
      <c r="G112" s="313">
        <v>5</v>
      </c>
      <c r="H112" s="313">
        <v>16</v>
      </c>
      <c r="I112" s="313">
        <v>6</v>
      </c>
      <c r="J112" s="74">
        <f t="shared" si="5"/>
        <v>32</v>
      </c>
      <c r="K112" s="313">
        <v>10</v>
      </c>
      <c r="L112" s="313">
        <v>6</v>
      </c>
      <c r="M112" s="313">
        <v>5</v>
      </c>
      <c r="N112" s="313">
        <v>5</v>
      </c>
      <c r="O112" s="72">
        <f t="shared" si="4"/>
        <v>26</v>
      </c>
      <c r="P112" s="313">
        <v>12</v>
      </c>
      <c r="Q112" s="313">
        <v>12</v>
      </c>
      <c r="R112" s="313">
        <v>12</v>
      </c>
      <c r="S112" s="313">
        <v>16</v>
      </c>
      <c r="T112" s="76">
        <f t="shared" si="7"/>
        <v>52</v>
      </c>
      <c r="U112" s="75">
        <f t="shared" si="6"/>
        <v>110</v>
      </c>
    </row>
    <row r="113" spans="1:21" x14ac:dyDescent="0.25">
      <c r="A113" s="314">
        <v>107</v>
      </c>
      <c r="B113" s="64"/>
      <c r="C113" s="315"/>
      <c r="D113" s="313"/>
      <c r="E113" s="83"/>
      <c r="F113" s="313">
        <v>5</v>
      </c>
      <c r="G113" s="313">
        <v>5</v>
      </c>
      <c r="H113" s="313">
        <v>16</v>
      </c>
      <c r="I113" s="313">
        <v>6</v>
      </c>
      <c r="J113" s="74">
        <f t="shared" si="5"/>
        <v>32</v>
      </c>
      <c r="K113" s="313">
        <v>10</v>
      </c>
      <c r="L113" s="313">
        <v>6</v>
      </c>
      <c r="M113" s="313">
        <v>5</v>
      </c>
      <c r="N113" s="313">
        <v>5</v>
      </c>
      <c r="O113" s="72">
        <f t="shared" si="4"/>
        <v>26</v>
      </c>
      <c r="P113" s="313">
        <v>12</v>
      </c>
      <c r="Q113" s="313">
        <v>12</v>
      </c>
      <c r="R113" s="313">
        <v>12</v>
      </c>
      <c r="S113" s="313">
        <v>16</v>
      </c>
      <c r="T113" s="76">
        <f t="shared" si="7"/>
        <v>52</v>
      </c>
      <c r="U113" s="75">
        <f t="shared" si="6"/>
        <v>110</v>
      </c>
    </row>
    <row r="114" spans="1:21" x14ac:dyDescent="0.25">
      <c r="A114" s="313">
        <v>108</v>
      </c>
      <c r="B114" s="313"/>
      <c r="C114" s="315"/>
      <c r="D114" s="313"/>
      <c r="E114" s="61"/>
      <c r="F114" s="313">
        <v>5</v>
      </c>
      <c r="G114" s="313">
        <v>5</v>
      </c>
      <c r="H114" s="313">
        <v>16</v>
      </c>
      <c r="I114" s="313">
        <v>6</v>
      </c>
      <c r="J114" s="74">
        <f t="shared" si="5"/>
        <v>32</v>
      </c>
      <c r="K114" s="313">
        <v>10</v>
      </c>
      <c r="L114" s="313">
        <v>6</v>
      </c>
      <c r="M114" s="313">
        <v>5</v>
      </c>
      <c r="N114" s="313">
        <v>5</v>
      </c>
      <c r="O114" s="72">
        <f t="shared" si="4"/>
        <v>26</v>
      </c>
      <c r="P114" s="313">
        <v>12</v>
      </c>
      <c r="Q114" s="313">
        <v>12</v>
      </c>
      <c r="R114" s="313">
        <v>12</v>
      </c>
      <c r="S114" s="313">
        <v>16</v>
      </c>
      <c r="T114" s="76">
        <f t="shared" si="7"/>
        <v>52</v>
      </c>
      <c r="U114" s="75">
        <f t="shared" si="6"/>
        <v>110</v>
      </c>
    </row>
    <row r="115" spans="1:21" x14ac:dyDescent="0.25">
      <c r="A115" s="314">
        <v>109</v>
      </c>
      <c r="B115" s="64"/>
      <c r="C115" s="315"/>
      <c r="D115" s="313"/>
      <c r="E115" s="83"/>
      <c r="F115" s="313">
        <v>5</v>
      </c>
      <c r="G115" s="313">
        <v>5</v>
      </c>
      <c r="H115" s="313">
        <v>16</v>
      </c>
      <c r="I115" s="313">
        <v>6</v>
      </c>
      <c r="J115" s="74">
        <f t="shared" si="5"/>
        <v>32</v>
      </c>
      <c r="K115" s="313">
        <v>10</v>
      </c>
      <c r="L115" s="313">
        <v>6</v>
      </c>
      <c r="M115" s="313">
        <v>5</v>
      </c>
      <c r="N115" s="313">
        <v>5</v>
      </c>
      <c r="O115" s="72">
        <f t="shared" si="4"/>
        <v>26</v>
      </c>
      <c r="P115" s="313">
        <v>12</v>
      </c>
      <c r="Q115" s="313">
        <v>12</v>
      </c>
      <c r="R115" s="313">
        <v>12</v>
      </c>
      <c r="S115" s="313">
        <v>16</v>
      </c>
      <c r="T115" s="76">
        <f t="shared" si="7"/>
        <v>52</v>
      </c>
      <c r="U115" s="75">
        <f t="shared" si="6"/>
        <v>110</v>
      </c>
    </row>
    <row r="116" spans="1:21" x14ac:dyDescent="0.25">
      <c r="A116" s="313">
        <v>110</v>
      </c>
      <c r="B116" s="313"/>
      <c r="C116" s="315"/>
      <c r="D116" s="313"/>
      <c r="E116" s="61"/>
      <c r="F116" s="313">
        <v>5</v>
      </c>
      <c r="G116" s="313">
        <v>5</v>
      </c>
      <c r="H116" s="313">
        <v>16</v>
      </c>
      <c r="I116" s="313">
        <v>6</v>
      </c>
      <c r="J116" s="74">
        <f t="shared" si="5"/>
        <v>32</v>
      </c>
      <c r="K116" s="313">
        <v>10</v>
      </c>
      <c r="L116" s="313">
        <v>6</v>
      </c>
      <c r="M116" s="313">
        <v>5</v>
      </c>
      <c r="N116" s="313">
        <v>5</v>
      </c>
      <c r="O116" s="72">
        <f t="shared" si="4"/>
        <v>26</v>
      </c>
      <c r="P116" s="313">
        <v>12</v>
      </c>
      <c r="Q116" s="313">
        <v>12</v>
      </c>
      <c r="R116" s="313">
        <v>12</v>
      </c>
      <c r="S116" s="313">
        <v>16</v>
      </c>
      <c r="T116" s="76">
        <f t="shared" si="7"/>
        <v>52</v>
      </c>
      <c r="U116" s="75">
        <f t="shared" si="6"/>
        <v>110</v>
      </c>
    </row>
    <row r="117" spans="1:21" x14ac:dyDescent="0.25">
      <c r="A117" s="314">
        <v>111</v>
      </c>
      <c r="B117" s="64"/>
      <c r="C117" s="315"/>
      <c r="D117" s="313"/>
      <c r="E117" s="83"/>
      <c r="F117" s="313">
        <v>5</v>
      </c>
      <c r="G117" s="313">
        <v>5</v>
      </c>
      <c r="H117" s="313">
        <v>16</v>
      </c>
      <c r="I117" s="313">
        <v>6</v>
      </c>
      <c r="J117" s="74">
        <f t="shared" si="5"/>
        <v>32</v>
      </c>
      <c r="K117" s="313">
        <v>10</v>
      </c>
      <c r="L117" s="313">
        <v>6</v>
      </c>
      <c r="M117" s="313">
        <v>5</v>
      </c>
      <c r="N117" s="313">
        <v>5</v>
      </c>
      <c r="O117" s="72">
        <f t="shared" si="4"/>
        <v>26</v>
      </c>
      <c r="P117" s="313">
        <v>12</v>
      </c>
      <c r="Q117" s="313">
        <v>12</v>
      </c>
      <c r="R117" s="313">
        <v>12</v>
      </c>
      <c r="S117" s="313">
        <v>16</v>
      </c>
      <c r="T117" s="76">
        <f t="shared" si="7"/>
        <v>52</v>
      </c>
      <c r="U117" s="75">
        <f t="shared" si="6"/>
        <v>110</v>
      </c>
    </row>
    <row r="118" spans="1:21" x14ac:dyDescent="0.25">
      <c r="A118" s="313">
        <v>112</v>
      </c>
      <c r="B118" s="313"/>
      <c r="C118" s="315"/>
      <c r="D118" s="313"/>
      <c r="E118" s="61"/>
      <c r="F118" s="313">
        <v>5</v>
      </c>
      <c r="G118" s="313">
        <v>5</v>
      </c>
      <c r="H118" s="313">
        <v>16</v>
      </c>
      <c r="I118" s="313">
        <v>6</v>
      </c>
      <c r="J118" s="74">
        <f t="shared" si="5"/>
        <v>32</v>
      </c>
      <c r="K118" s="313">
        <v>10</v>
      </c>
      <c r="L118" s="313">
        <v>6</v>
      </c>
      <c r="M118" s="313">
        <v>5</v>
      </c>
      <c r="N118" s="313">
        <v>5</v>
      </c>
      <c r="O118" s="72">
        <f t="shared" si="4"/>
        <v>26</v>
      </c>
      <c r="P118" s="313">
        <v>12</v>
      </c>
      <c r="Q118" s="313">
        <v>12</v>
      </c>
      <c r="R118" s="313">
        <v>12</v>
      </c>
      <c r="S118" s="313">
        <v>16</v>
      </c>
      <c r="T118" s="76">
        <f t="shared" si="7"/>
        <v>52</v>
      </c>
      <c r="U118" s="75">
        <f t="shared" si="6"/>
        <v>110</v>
      </c>
    </row>
    <row r="119" spans="1:21" x14ac:dyDescent="0.25">
      <c r="A119" s="314">
        <v>113</v>
      </c>
      <c r="B119" s="64"/>
      <c r="C119" s="315"/>
      <c r="D119" s="313"/>
      <c r="E119" s="83"/>
      <c r="F119" s="313">
        <v>5</v>
      </c>
      <c r="G119" s="313">
        <v>5</v>
      </c>
      <c r="H119" s="313">
        <v>16</v>
      </c>
      <c r="I119" s="313">
        <v>6</v>
      </c>
      <c r="J119" s="74">
        <f t="shared" si="5"/>
        <v>32</v>
      </c>
      <c r="K119" s="313">
        <v>10</v>
      </c>
      <c r="L119" s="313">
        <v>6</v>
      </c>
      <c r="M119" s="313">
        <v>5</v>
      </c>
      <c r="N119" s="313">
        <v>5</v>
      </c>
      <c r="O119" s="72">
        <f t="shared" si="4"/>
        <v>26</v>
      </c>
      <c r="P119" s="313">
        <v>12</v>
      </c>
      <c r="Q119" s="313">
        <v>12</v>
      </c>
      <c r="R119" s="313">
        <v>12</v>
      </c>
      <c r="S119" s="313">
        <v>16</v>
      </c>
      <c r="T119" s="76">
        <f t="shared" si="7"/>
        <v>52</v>
      </c>
      <c r="U119" s="75">
        <f t="shared" si="6"/>
        <v>110</v>
      </c>
    </row>
    <row r="120" spans="1:21" x14ac:dyDescent="0.25">
      <c r="A120" s="313">
        <v>114</v>
      </c>
      <c r="B120" s="313"/>
      <c r="C120" s="315"/>
      <c r="D120" s="313"/>
      <c r="E120" s="61"/>
      <c r="F120" s="313">
        <v>5</v>
      </c>
      <c r="G120" s="313">
        <v>5</v>
      </c>
      <c r="H120" s="313">
        <v>16</v>
      </c>
      <c r="I120" s="313">
        <v>6</v>
      </c>
      <c r="J120" s="74">
        <f t="shared" si="5"/>
        <v>32</v>
      </c>
      <c r="K120" s="313">
        <v>10</v>
      </c>
      <c r="L120" s="313">
        <v>6</v>
      </c>
      <c r="M120" s="313">
        <v>5</v>
      </c>
      <c r="N120" s="313">
        <v>5</v>
      </c>
      <c r="O120" s="72">
        <f t="shared" si="4"/>
        <v>26</v>
      </c>
      <c r="P120" s="313">
        <v>12</v>
      </c>
      <c r="Q120" s="313">
        <v>12</v>
      </c>
      <c r="R120" s="313">
        <v>12</v>
      </c>
      <c r="S120" s="313">
        <v>16</v>
      </c>
      <c r="T120" s="76">
        <f t="shared" si="7"/>
        <v>52</v>
      </c>
      <c r="U120" s="75">
        <f t="shared" si="6"/>
        <v>110</v>
      </c>
    </row>
    <row r="121" spans="1:21" x14ac:dyDescent="0.25">
      <c r="A121" s="314">
        <v>115</v>
      </c>
      <c r="B121" s="64"/>
      <c r="C121" s="315"/>
      <c r="D121" s="313"/>
      <c r="E121" s="83"/>
      <c r="F121" s="313">
        <v>5</v>
      </c>
      <c r="G121" s="313">
        <v>5</v>
      </c>
      <c r="H121" s="313">
        <v>16</v>
      </c>
      <c r="I121" s="313">
        <v>6</v>
      </c>
      <c r="J121" s="74">
        <f t="shared" si="5"/>
        <v>32</v>
      </c>
      <c r="K121" s="313">
        <v>10</v>
      </c>
      <c r="L121" s="313">
        <v>6</v>
      </c>
      <c r="M121" s="313">
        <v>5</v>
      </c>
      <c r="N121" s="313">
        <v>5</v>
      </c>
      <c r="O121" s="72">
        <f t="shared" si="4"/>
        <v>26</v>
      </c>
      <c r="P121" s="313">
        <v>12</v>
      </c>
      <c r="Q121" s="313">
        <v>12</v>
      </c>
      <c r="R121" s="313">
        <v>12</v>
      </c>
      <c r="S121" s="313">
        <v>16</v>
      </c>
      <c r="T121" s="76">
        <f t="shared" si="7"/>
        <v>52</v>
      </c>
      <c r="U121" s="75">
        <f t="shared" si="6"/>
        <v>110</v>
      </c>
    </row>
    <row r="122" spans="1:21" x14ac:dyDescent="0.25">
      <c r="A122" s="313">
        <v>116</v>
      </c>
      <c r="B122" s="313"/>
      <c r="C122" s="315"/>
      <c r="D122" s="313"/>
      <c r="E122" s="61"/>
      <c r="F122" s="313">
        <v>5</v>
      </c>
      <c r="G122" s="313">
        <v>5</v>
      </c>
      <c r="H122" s="313">
        <v>16</v>
      </c>
      <c r="I122" s="313">
        <v>6</v>
      </c>
      <c r="J122" s="74">
        <f t="shared" si="5"/>
        <v>32</v>
      </c>
      <c r="K122" s="313">
        <v>10</v>
      </c>
      <c r="L122" s="313">
        <v>6</v>
      </c>
      <c r="M122" s="313">
        <v>5</v>
      </c>
      <c r="N122" s="313">
        <v>5</v>
      </c>
      <c r="O122" s="72">
        <f t="shared" si="4"/>
        <v>26</v>
      </c>
      <c r="P122" s="313">
        <v>12</v>
      </c>
      <c r="Q122" s="313">
        <v>12</v>
      </c>
      <c r="R122" s="313">
        <v>12</v>
      </c>
      <c r="S122" s="313">
        <v>16</v>
      </c>
      <c r="T122" s="76">
        <f t="shared" si="7"/>
        <v>52</v>
      </c>
      <c r="U122" s="75">
        <f t="shared" si="6"/>
        <v>110</v>
      </c>
    </row>
    <row r="123" spans="1:21" x14ac:dyDescent="0.25">
      <c r="A123" s="314">
        <v>117</v>
      </c>
      <c r="B123" s="64"/>
      <c r="C123" s="315"/>
      <c r="D123" s="313"/>
      <c r="E123" s="83"/>
      <c r="F123" s="313">
        <v>5</v>
      </c>
      <c r="G123" s="313">
        <v>5</v>
      </c>
      <c r="H123" s="313">
        <v>16</v>
      </c>
      <c r="I123" s="313">
        <v>6</v>
      </c>
      <c r="J123" s="74">
        <f t="shared" si="5"/>
        <v>32</v>
      </c>
      <c r="K123" s="313">
        <v>10</v>
      </c>
      <c r="L123" s="313">
        <v>6</v>
      </c>
      <c r="M123" s="313">
        <v>5</v>
      </c>
      <c r="N123" s="313">
        <v>5</v>
      </c>
      <c r="O123" s="72">
        <f t="shared" si="4"/>
        <v>26</v>
      </c>
      <c r="P123" s="313">
        <v>12</v>
      </c>
      <c r="Q123" s="313">
        <v>12</v>
      </c>
      <c r="R123" s="313">
        <v>12</v>
      </c>
      <c r="S123" s="313">
        <v>16</v>
      </c>
      <c r="T123" s="76">
        <f t="shared" si="7"/>
        <v>52</v>
      </c>
      <c r="U123" s="75">
        <f t="shared" si="6"/>
        <v>110</v>
      </c>
    </row>
    <row r="124" spans="1:21" x14ac:dyDescent="0.25">
      <c r="A124" s="313">
        <v>118</v>
      </c>
      <c r="B124" s="313"/>
      <c r="C124" s="315"/>
      <c r="D124" s="313"/>
      <c r="E124" s="61"/>
      <c r="F124" s="313">
        <v>5</v>
      </c>
      <c r="G124" s="313">
        <v>5</v>
      </c>
      <c r="H124" s="313">
        <v>16</v>
      </c>
      <c r="I124" s="313">
        <v>6</v>
      </c>
      <c r="J124" s="74">
        <f t="shared" si="5"/>
        <v>32</v>
      </c>
      <c r="K124" s="313">
        <v>10</v>
      </c>
      <c r="L124" s="313">
        <v>6</v>
      </c>
      <c r="M124" s="313">
        <v>5</v>
      </c>
      <c r="N124" s="313">
        <v>5</v>
      </c>
      <c r="O124" s="72">
        <f t="shared" si="4"/>
        <v>26</v>
      </c>
      <c r="P124" s="313">
        <v>12</v>
      </c>
      <c r="Q124" s="313">
        <v>12</v>
      </c>
      <c r="R124" s="313">
        <v>12</v>
      </c>
      <c r="S124" s="313">
        <v>16</v>
      </c>
      <c r="T124" s="76">
        <f t="shared" si="7"/>
        <v>52</v>
      </c>
      <c r="U124" s="75">
        <f t="shared" si="6"/>
        <v>110</v>
      </c>
    </row>
    <row r="125" spans="1:21" x14ac:dyDescent="0.25">
      <c r="A125" s="314">
        <v>119</v>
      </c>
      <c r="B125" s="64"/>
      <c r="C125" s="315"/>
      <c r="D125" s="313"/>
      <c r="E125" s="83"/>
      <c r="F125" s="313">
        <v>5</v>
      </c>
      <c r="G125" s="313">
        <v>5</v>
      </c>
      <c r="H125" s="313">
        <v>16</v>
      </c>
      <c r="I125" s="313">
        <v>6</v>
      </c>
      <c r="J125" s="74">
        <f t="shared" si="5"/>
        <v>32</v>
      </c>
      <c r="K125" s="313">
        <v>10</v>
      </c>
      <c r="L125" s="313">
        <v>6</v>
      </c>
      <c r="M125" s="313">
        <v>5</v>
      </c>
      <c r="N125" s="313">
        <v>5</v>
      </c>
      <c r="O125" s="72">
        <f t="shared" si="4"/>
        <v>26</v>
      </c>
      <c r="P125" s="313">
        <v>12</v>
      </c>
      <c r="Q125" s="313">
        <v>12</v>
      </c>
      <c r="R125" s="313">
        <v>12</v>
      </c>
      <c r="S125" s="313">
        <v>16</v>
      </c>
      <c r="T125" s="76">
        <f t="shared" si="7"/>
        <v>52</v>
      </c>
      <c r="U125" s="75">
        <f t="shared" si="6"/>
        <v>110</v>
      </c>
    </row>
    <row r="126" spans="1:21" x14ac:dyDescent="0.25">
      <c r="A126" s="313">
        <v>120</v>
      </c>
      <c r="B126" s="313"/>
      <c r="C126" s="315"/>
      <c r="D126" s="313"/>
      <c r="E126" s="61"/>
      <c r="F126" s="313">
        <v>5</v>
      </c>
      <c r="G126" s="313">
        <v>5</v>
      </c>
      <c r="H126" s="313">
        <v>16</v>
      </c>
      <c r="I126" s="313">
        <v>6</v>
      </c>
      <c r="J126" s="74">
        <f t="shared" si="5"/>
        <v>32</v>
      </c>
      <c r="K126" s="313">
        <v>10</v>
      </c>
      <c r="L126" s="313">
        <v>6</v>
      </c>
      <c r="M126" s="313">
        <v>5</v>
      </c>
      <c r="N126" s="313">
        <v>5</v>
      </c>
      <c r="O126" s="72">
        <f t="shared" si="4"/>
        <v>26</v>
      </c>
      <c r="P126" s="313">
        <v>12</v>
      </c>
      <c r="Q126" s="313">
        <v>12</v>
      </c>
      <c r="R126" s="313">
        <v>12</v>
      </c>
      <c r="S126" s="313">
        <v>16</v>
      </c>
      <c r="T126" s="76">
        <f t="shared" si="7"/>
        <v>52</v>
      </c>
      <c r="U126" s="75">
        <f t="shared" si="6"/>
        <v>110</v>
      </c>
    </row>
    <row r="127" spans="1:21" x14ac:dyDescent="0.25">
      <c r="A127" s="314">
        <v>121</v>
      </c>
      <c r="B127" s="64"/>
      <c r="C127" s="315"/>
      <c r="D127" s="313"/>
      <c r="E127" s="83"/>
      <c r="F127" s="313">
        <v>5</v>
      </c>
      <c r="G127" s="313">
        <v>5</v>
      </c>
      <c r="H127" s="313">
        <v>16</v>
      </c>
      <c r="I127" s="313">
        <v>6</v>
      </c>
      <c r="J127" s="74">
        <f t="shared" si="5"/>
        <v>32</v>
      </c>
      <c r="K127" s="313">
        <v>10</v>
      </c>
      <c r="L127" s="313">
        <v>6</v>
      </c>
      <c r="M127" s="313">
        <v>5</v>
      </c>
      <c r="N127" s="313">
        <v>5</v>
      </c>
      <c r="O127" s="72">
        <f t="shared" si="4"/>
        <v>26</v>
      </c>
      <c r="P127" s="313">
        <v>12</v>
      </c>
      <c r="Q127" s="313">
        <v>12</v>
      </c>
      <c r="R127" s="313">
        <v>12</v>
      </c>
      <c r="S127" s="313">
        <v>16</v>
      </c>
      <c r="T127" s="76">
        <f t="shared" si="7"/>
        <v>52</v>
      </c>
      <c r="U127" s="75">
        <f t="shared" si="6"/>
        <v>110</v>
      </c>
    </row>
    <row r="128" spans="1:21" x14ac:dyDescent="0.25">
      <c r="A128" s="314">
        <v>122</v>
      </c>
      <c r="B128" s="313"/>
      <c r="C128" s="315"/>
      <c r="D128" s="313"/>
      <c r="E128" s="61"/>
      <c r="F128" s="313">
        <v>5</v>
      </c>
      <c r="G128" s="313">
        <v>5</v>
      </c>
      <c r="H128" s="313">
        <v>16</v>
      </c>
      <c r="I128" s="313">
        <v>6</v>
      </c>
      <c r="J128" s="74">
        <f t="shared" si="5"/>
        <v>32</v>
      </c>
      <c r="K128" s="313">
        <v>10</v>
      </c>
      <c r="L128" s="313">
        <v>6</v>
      </c>
      <c r="M128" s="313">
        <v>5</v>
      </c>
      <c r="N128" s="313">
        <v>5</v>
      </c>
      <c r="O128" s="72">
        <f t="shared" si="4"/>
        <v>26</v>
      </c>
      <c r="P128" s="313">
        <v>12</v>
      </c>
      <c r="Q128" s="313">
        <v>12</v>
      </c>
      <c r="R128" s="313">
        <v>12</v>
      </c>
      <c r="S128" s="313">
        <v>16</v>
      </c>
      <c r="T128" s="76">
        <f t="shared" si="7"/>
        <v>52</v>
      </c>
      <c r="U128" s="75">
        <f t="shared" si="6"/>
        <v>110</v>
      </c>
    </row>
    <row r="129" spans="1:21" x14ac:dyDescent="0.25">
      <c r="A129" s="314">
        <v>123</v>
      </c>
      <c r="B129" s="64"/>
      <c r="C129" s="315"/>
      <c r="D129" s="313"/>
      <c r="E129" s="83"/>
      <c r="F129" s="313">
        <v>5</v>
      </c>
      <c r="G129" s="313">
        <v>5</v>
      </c>
      <c r="H129" s="313">
        <v>16</v>
      </c>
      <c r="I129" s="313">
        <v>6</v>
      </c>
      <c r="J129" s="74">
        <f t="shared" si="5"/>
        <v>32</v>
      </c>
      <c r="K129" s="313">
        <v>10</v>
      </c>
      <c r="L129" s="313">
        <v>6</v>
      </c>
      <c r="M129" s="313">
        <v>5</v>
      </c>
      <c r="N129" s="313">
        <v>5</v>
      </c>
      <c r="O129" s="72">
        <f t="shared" si="4"/>
        <v>26</v>
      </c>
      <c r="P129" s="313">
        <v>12</v>
      </c>
      <c r="Q129" s="313">
        <v>12</v>
      </c>
      <c r="R129" s="313">
        <v>12</v>
      </c>
      <c r="S129" s="313">
        <v>16</v>
      </c>
      <c r="T129" s="76">
        <f t="shared" si="7"/>
        <v>52</v>
      </c>
      <c r="U129" s="75">
        <f t="shared" si="6"/>
        <v>110</v>
      </c>
    </row>
    <row r="130" spans="1:21" x14ac:dyDescent="0.25">
      <c r="A130" s="313">
        <v>124</v>
      </c>
      <c r="B130" s="313"/>
      <c r="C130" s="315"/>
      <c r="D130" s="313"/>
      <c r="E130" s="61"/>
      <c r="F130" s="313">
        <v>5</v>
      </c>
      <c r="G130" s="313">
        <v>5</v>
      </c>
      <c r="H130" s="313">
        <v>16</v>
      </c>
      <c r="I130" s="313">
        <v>6</v>
      </c>
      <c r="J130" s="74">
        <f t="shared" si="5"/>
        <v>32</v>
      </c>
      <c r="K130" s="313">
        <v>10</v>
      </c>
      <c r="L130" s="313">
        <v>6</v>
      </c>
      <c r="M130" s="313">
        <v>5</v>
      </c>
      <c r="N130" s="313">
        <v>5</v>
      </c>
      <c r="O130" s="72">
        <f t="shared" si="4"/>
        <v>26</v>
      </c>
      <c r="P130" s="313">
        <v>12</v>
      </c>
      <c r="Q130" s="313">
        <v>12</v>
      </c>
      <c r="R130" s="313">
        <v>12</v>
      </c>
      <c r="S130" s="313">
        <v>16</v>
      </c>
      <c r="T130" s="76">
        <f t="shared" si="7"/>
        <v>52</v>
      </c>
      <c r="U130" s="75">
        <f t="shared" si="6"/>
        <v>110</v>
      </c>
    </row>
    <row r="131" spans="1:21" x14ac:dyDescent="0.25">
      <c r="A131" s="314">
        <v>125</v>
      </c>
      <c r="B131" s="64"/>
      <c r="C131" s="315"/>
      <c r="D131" s="313"/>
      <c r="E131" s="83"/>
      <c r="F131" s="313">
        <v>5</v>
      </c>
      <c r="G131" s="313">
        <v>5</v>
      </c>
      <c r="H131" s="313">
        <v>16</v>
      </c>
      <c r="I131" s="313">
        <v>6</v>
      </c>
      <c r="J131" s="74">
        <f t="shared" si="5"/>
        <v>32</v>
      </c>
      <c r="K131" s="313">
        <v>10</v>
      </c>
      <c r="L131" s="313">
        <v>6</v>
      </c>
      <c r="M131" s="313">
        <v>5</v>
      </c>
      <c r="N131" s="313">
        <v>5</v>
      </c>
      <c r="O131" s="72">
        <f t="shared" ref="O131:O194" si="8">SUM(K131:N131)</f>
        <v>26</v>
      </c>
      <c r="P131" s="313">
        <v>12</v>
      </c>
      <c r="Q131" s="313">
        <v>12</v>
      </c>
      <c r="R131" s="313">
        <v>12</v>
      </c>
      <c r="S131" s="313">
        <v>16</v>
      </c>
      <c r="T131" s="76">
        <f t="shared" si="7"/>
        <v>52</v>
      </c>
      <c r="U131" s="75">
        <f t="shared" si="6"/>
        <v>110</v>
      </c>
    </row>
    <row r="132" spans="1:21" x14ac:dyDescent="0.25">
      <c r="A132" s="313">
        <v>126</v>
      </c>
      <c r="B132" s="313"/>
      <c r="C132" s="315"/>
      <c r="D132" s="313"/>
      <c r="E132" s="61"/>
      <c r="F132" s="313">
        <v>5</v>
      </c>
      <c r="G132" s="313">
        <v>5</v>
      </c>
      <c r="H132" s="313">
        <v>16</v>
      </c>
      <c r="I132" s="313">
        <v>6</v>
      </c>
      <c r="J132" s="74">
        <f t="shared" si="5"/>
        <v>32</v>
      </c>
      <c r="K132" s="313">
        <v>10</v>
      </c>
      <c r="L132" s="313">
        <v>6</v>
      </c>
      <c r="M132" s="313">
        <v>5</v>
      </c>
      <c r="N132" s="313">
        <v>5</v>
      </c>
      <c r="O132" s="72">
        <f t="shared" si="8"/>
        <v>26</v>
      </c>
      <c r="P132" s="313">
        <v>12</v>
      </c>
      <c r="Q132" s="313">
        <v>12</v>
      </c>
      <c r="R132" s="313">
        <v>12</v>
      </c>
      <c r="S132" s="313">
        <v>16</v>
      </c>
      <c r="T132" s="76">
        <f t="shared" si="7"/>
        <v>52</v>
      </c>
      <c r="U132" s="75">
        <f t="shared" si="6"/>
        <v>110</v>
      </c>
    </row>
    <row r="133" spans="1:21" x14ac:dyDescent="0.25">
      <c r="A133" s="314">
        <v>127</v>
      </c>
      <c r="B133" s="64"/>
      <c r="C133" s="315"/>
      <c r="D133" s="313"/>
      <c r="E133" s="83"/>
      <c r="F133" s="313">
        <v>5</v>
      </c>
      <c r="G133" s="313">
        <v>5</v>
      </c>
      <c r="H133" s="313">
        <v>16</v>
      </c>
      <c r="I133" s="313">
        <v>6</v>
      </c>
      <c r="J133" s="74">
        <f t="shared" si="5"/>
        <v>32</v>
      </c>
      <c r="K133" s="313">
        <v>10</v>
      </c>
      <c r="L133" s="313">
        <v>6</v>
      </c>
      <c r="M133" s="313">
        <v>5</v>
      </c>
      <c r="N133" s="313">
        <v>5</v>
      </c>
      <c r="O133" s="72">
        <f t="shared" si="8"/>
        <v>26</v>
      </c>
      <c r="P133" s="313">
        <v>12</v>
      </c>
      <c r="Q133" s="313">
        <v>12</v>
      </c>
      <c r="R133" s="313">
        <v>12</v>
      </c>
      <c r="S133" s="313">
        <v>16</v>
      </c>
      <c r="T133" s="76">
        <f t="shared" si="7"/>
        <v>52</v>
      </c>
      <c r="U133" s="75">
        <f t="shared" si="6"/>
        <v>110</v>
      </c>
    </row>
    <row r="134" spans="1:21" x14ac:dyDescent="0.25">
      <c r="A134" s="313">
        <v>128</v>
      </c>
      <c r="B134" s="313"/>
      <c r="C134" s="315"/>
      <c r="D134" s="313"/>
      <c r="E134" s="61"/>
      <c r="F134" s="313">
        <v>5</v>
      </c>
      <c r="G134" s="313">
        <v>5</v>
      </c>
      <c r="H134" s="313">
        <v>16</v>
      </c>
      <c r="I134" s="313">
        <v>6</v>
      </c>
      <c r="J134" s="74">
        <f t="shared" si="5"/>
        <v>32</v>
      </c>
      <c r="K134" s="313">
        <v>10</v>
      </c>
      <c r="L134" s="313">
        <v>6</v>
      </c>
      <c r="M134" s="313">
        <v>5</v>
      </c>
      <c r="N134" s="313">
        <v>5</v>
      </c>
      <c r="O134" s="72">
        <f t="shared" si="8"/>
        <v>26</v>
      </c>
      <c r="P134" s="313">
        <v>12</v>
      </c>
      <c r="Q134" s="313">
        <v>12</v>
      </c>
      <c r="R134" s="313">
        <v>12</v>
      </c>
      <c r="S134" s="313">
        <v>16</v>
      </c>
      <c r="T134" s="76">
        <f t="shared" si="7"/>
        <v>52</v>
      </c>
      <c r="U134" s="75">
        <f t="shared" si="6"/>
        <v>110</v>
      </c>
    </row>
    <row r="135" spans="1:21" x14ac:dyDescent="0.25">
      <c r="A135" s="314">
        <v>129</v>
      </c>
      <c r="B135" s="64"/>
      <c r="C135" s="315"/>
      <c r="D135" s="313"/>
      <c r="E135" s="83"/>
      <c r="F135" s="313">
        <v>5</v>
      </c>
      <c r="G135" s="313">
        <v>5</v>
      </c>
      <c r="H135" s="313">
        <v>16</v>
      </c>
      <c r="I135" s="313">
        <v>6</v>
      </c>
      <c r="J135" s="74">
        <f t="shared" si="5"/>
        <v>32</v>
      </c>
      <c r="K135" s="313">
        <v>10</v>
      </c>
      <c r="L135" s="313">
        <v>6</v>
      </c>
      <c r="M135" s="313">
        <v>5</v>
      </c>
      <c r="N135" s="313">
        <v>5</v>
      </c>
      <c r="O135" s="72">
        <f t="shared" si="8"/>
        <v>26</v>
      </c>
      <c r="P135" s="313">
        <v>12</v>
      </c>
      <c r="Q135" s="313">
        <v>12</v>
      </c>
      <c r="R135" s="313">
        <v>12</v>
      </c>
      <c r="S135" s="313">
        <v>16</v>
      </c>
      <c r="T135" s="76">
        <f t="shared" si="7"/>
        <v>52</v>
      </c>
      <c r="U135" s="75">
        <f t="shared" si="6"/>
        <v>110</v>
      </c>
    </row>
    <row r="136" spans="1:21" x14ac:dyDescent="0.25">
      <c r="A136" s="313">
        <v>130</v>
      </c>
      <c r="B136" s="313"/>
      <c r="C136" s="315"/>
      <c r="D136" s="313"/>
      <c r="E136" s="61"/>
      <c r="F136" s="313">
        <v>5</v>
      </c>
      <c r="G136" s="313">
        <v>5</v>
      </c>
      <c r="H136" s="313">
        <v>16</v>
      </c>
      <c r="I136" s="313">
        <v>6</v>
      </c>
      <c r="J136" s="74">
        <f t="shared" ref="J136:J199" si="9">SUM(F136:I136)</f>
        <v>32</v>
      </c>
      <c r="K136" s="313">
        <v>10</v>
      </c>
      <c r="L136" s="313">
        <v>6</v>
      </c>
      <c r="M136" s="313">
        <v>5</v>
      </c>
      <c r="N136" s="313">
        <v>5</v>
      </c>
      <c r="O136" s="72">
        <f t="shared" si="8"/>
        <v>26</v>
      </c>
      <c r="P136" s="313">
        <v>12</v>
      </c>
      <c r="Q136" s="313">
        <v>12</v>
      </c>
      <c r="R136" s="313">
        <v>12</v>
      </c>
      <c r="S136" s="313">
        <v>16</v>
      </c>
      <c r="T136" s="76">
        <f t="shared" si="7"/>
        <v>52</v>
      </c>
      <c r="U136" s="75">
        <f t="shared" ref="U136:U199" si="10">SUM(T136,O136,J136)</f>
        <v>110</v>
      </c>
    </row>
    <row r="137" spans="1:21" x14ac:dyDescent="0.25">
      <c r="A137" s="314">
        <v>131</v>
      </c>
      <c r="B137" s="64"/>
      <c r="C137" s="315"/>
      <c r="D137" s="313"/>
      <c r="E137" s="83"/>
      <c r="F137" s="313">
        <v>5</v>
      </c>
      <c r="G137" s="313">
        <v>5</v>
      </c>
      <c r="H137" s="313">
        <v>16</v>
      </c>
      <c r="I137" s="313">
        <v>6</v>
      </c>
      <c r="J137" s="74">
        <f t="shared" si="9"/>
        <v>32</v>
      </c>
      <c r="K137" s="313">
        <v>10</v>
      </c>
      <c r="L137" s="313">
        <v>6</v>
      </c>
      <c r="M137" s="313">
        <v>5</v>
      </c>
      <c r="N137" s="313">
        <v>5</v>
      </c>
      <c r="O137" s="72">
        <f t="shared" si="8"/>
        <v>26</v>
      </c>
      <c r="P137" s="313">
        <v>12</v>
      </c>
      <c r="Q137" s="313">
        <v>12</v>
      </c>
      <c r="R137" s="313">
        <v>12</v>
      </c>
      <c r="S137" s="313">
        <v>16</v>
      </c>
      <c r="T137" s="76">
        <f t="shared" si="7"/>
        <v>52</v>
      </c>
      <c r="U137" s="75">
        <f t="shared" si="10"/>
        <v>110</v>
      </c>
    </row>
    <row r="138" spans="1:21" x14ac:dyDescent="0.25">
      <c r="A138" s="313">
        <v>132</v>
      </c>
      <c r="B138" s="313"/>
      <c r="C138" s="315"/>
      <c r="D138" s="313"/>
      <c r="E138" s="61"/>
      <c r="F138" s="313">
        <v>5</v>
      </c>
      <c r="G138" s="313">
        <v>5</v>
      </c>
      <c r="H138" s="313">
        <v>16</v>
      </c>
      <c r="I138" s="313">
        <v>6</v>
      </c>
      <c r="J138" s="74">
        <f t="shared" si="9"/>
        <v>32</v>
      </c>
      <c r="K138" s="313">
        <v>10</v>
      </c>
      <c r="L138" s="313">
        <v>6</v>
      </c>
      <c r="M138" s="313">
        <v>5</v>
      </c>
      <c r="N138" s="313">
        <v>5</v>
      </c>
      <c r="O138" s="72">
        <f t="shared" si="8"/>
        <v>26</v>
      </c>
      <c r="P138" s="313">
        <v>12</v>
      </c>
      <c r="Q138" s="313">
        <v>12</v>
      </c>
      <c r="R138" s="313">
        <v>12</v>
      </c>
      <c r="S138" s="313">
        <v>16</v>
      </c>
      <c r="T138" s="76">
        <f t="shared" ref="T138:T201" si="11">SUM(P138:S138)</f>
        <v>52</v>
      </c>
      <c r="U138" s="75">
        <f t="shared" si="10"/>
        <v>110</v>
      </c>
    </row>
    <row r="139" spans="1:21" x14ac:dyDescent="0.25">
      <c r="A139" s="314">
        <v>133</v>
      </c>
      <c r="B139" s="64"/>
      <c r="C139" s="315"/>
      <c r="D139" s="313"/>
      <c r="E139" s="83"/>
      <c r="F139" s="313">
        <v>5</v>
      </c>
      <c r="G139" s="313">
        <v>5</v>
      </c>
      <c r="H139" s="313">
        <v>16</v>
      </c>
      <c r="I139" s="313">
        <v>6</v>
      </c>
      <c r="J139" s="74">
        <f t="shared" si="9"/>
        <v>32</v>
      </c>
      <c r="K139" s="313">
        <v>10</v>
      </c>
      <c r="L139" s="313">
        <v>6</v>
      </c>
      <c r="M139" s="313">
        <v>5</v>
      </c>
      <c r="N139" s="313">
        <v>5</v>
      </c>
      <c r="O139" s="72">
        <f t="shared" si="8"/>
        <v>26</v>
      </c>
      <c r="P139" s="313">
        <v>12</v>
      </c>
      <c r="Q139" s="313">
        <v>12</v>
      </c>
      <c r="R139" s="313">
        <v>12</v>
      </c>
      <c r="S139" s="313">
        <v>16</v>
      </c>
      <c r="T139" s="76">
        <f t="shared" si="11"/>
        <v>52</v>
      </c>
      <c r="U139" s="75">
        <f t="shared" si="10"/>
        <v>110</v>
      </c>
    </row>
    <row r="140" spans="1:21" x14ac:dyDescent="0.25">
      <c r="A140" s="313">
        <v>134</v>
      </c>
      <c r="B140" s="313"/>
      <c r="C140" s="315"/>
      <c r="D140" s="313"/>
      <c r="E140" s="61"/>
      <c r="F140" s="313">
        <v>5</v>
      </c>
      <c r="G140" s="313">
        <v>5</v>
      </c>
      <c r="H140" s="313">
        <v>16</v>
      </c>
      <c r="I140" s="313">
        <v>6</v>
      </c>
      <c r="J140" s="74">
        <f t="shared" si="9"/>
        <v>32</v>
      </c>
      <c r="K140" s="313">
        <v>10</v>
      </c>
      <c r="L140" s="313">
        <v>6</v>
      </c>
      <c r="M140" s="313">
        <v>5</v>
      </c>
      <c r="N140" s="313">
        <v>5</v>
      </c>
      <c r="O140" s="72">
        <f t="shared" si="8"/>
        <v>26</v>
      </c>
      <c r="P140" s="313">
        <v>12</v>
      </c>
      <c r="Q140" s="313">
        <v>12</v>
      </c>
      <c r="R140" s="313">
        <v>12</v>
      </c>
      <c r="S140" s="313">
        <v>16</v>
      </c>
      <c r="T140" s="76">
        <f t="shared" si="11"/>
        <v>52</v>
      </c>
      <c r="U140" s="75">
        <f t="shared" si="10"/>
        <v>110</v>
      </c>
    </row>
    <row r="141" spans="1:21" x14ac:dyDescent="0.25">
      <c r="A141" s="314">
        <v>135</v>
      </c>
      <c r="B141" s="64"/>
      <c r="C141" s="315"/>
      <c r="D141" s="313"/>
      <c r="E141" s="83"/>
      <c r="F141" s="313">
        <v>5</v>
      </c>
      <c r="G141" s="313">
        <v>5</v>
      </c>
      <c r="H141" s="313">
        <v>16</v>
      </c>
      <c r="I141" s="313">
        <v>6</v>
      </c>
      <c r="J141" s="74">
        <f t="shared" si="9"/>
        <v>32</v>
      </c>
      <c r="K141" s="313">
        <v>10</v>
      </c>
      <c r="L141" s="313">
        <v>6</v>
      </c>
      <c r="M141" s="313">
        <v>5</v>
      </c>
      <c r="N141" s="313">
        <v>5</v>
      </c>
      <c r="O141" s="72">
        <f t="shared" si="8"/>
        <v>26</v>
      </c>
      <c r="P141" s="313">
        <v>12</v>
      </c>
      <c r="Q141" s="313">
        <v>12</v>
      </c>
      <c r="R141" s="313">
        <v>12</v>
      </c>
      <c r="S141" s="313">
        <v>16</v>
      </c>
      <c r="T141" s="76">
        <f t="shared" si="11"/>
        <v>52</v>
      </c>
      <c r="U141" s="75">
        <f t="shared" si="10"/>
        <v>110</v>
      </c>
    </row>
    <row r="142" spans="1:21" x14ac:dyDescent="0.25">
      <c r="A142" s="313">
        <v>136</v>
      </c>
      <c r="B142" s="313"/>
      <c r="C142" s="315"/>
      <c r="D142" s="313"/>
      <c r="E142" s="61"/>
      <c r="F142" s="313">
        <v>5</v>
      </c>
      <c r="G142" s="313">
        <v>5</v>
      </c>
      <c r="H142" s="313">
        <v>16</v>
      </c>
      <c r="I142" s="313">
        <v>6</v>
      </c>
      <c r="J142" s="74">
        <f t="shared" si="9"/>
        <v>32</v>
      </c>
      <c r="K142" s="313">
        <v>10</v>
      </c>
      <c r="L142" s="313">
        <v>6</v>
      </c>
      <c r="M142" s="313">
        <v>5</v>
      </c>
      <c r="N142" s="313">
        <v>5</v>
      </c>
      <c r="O142" s="72">
        <f t="shared" si="8"/>
        <v>26</v>
      </c>
      <c r="P142" s="313">
        <v>12</v>
      </c>
      <c r="Q142" s="313">
        <v>12</v>
      </c>
      <c r="R142" s="313">
        <v>12</v>
      </c>
      <c r="S142" s="313">
        <v>16</v>
      </c>
      <c r="T142" s="76">
        <f t="shared" si="11"/>
        <v>52</v>
      </c>
      <c r="U142" s="75">
        <f t="shared" si="10"/>
        <v>110</v>
      </c>
    </row>
    <row r="143" spans="1:21" x14ac:dyDescent="0.25">
      <c r="A143" s="314">
        <v>137</v>
      </c>
      <c r="B143" s="64"/>
      <c r="C143" s="315"/>
      <c r="D143" s="313"/>
      <c r="E143" s="83"/>
      <c r="F143" s="313">
        <v>5</v>
      </c>
      <c r="G143" s="313">
        <v>5</v>
      </c>
      <c r="H143" s="313">
        <v>16</v>
      </c>
      <c r="I143" s="313">
        <v>6</v>
      </c>
      <c r="J143" s="74">
        <f t="shared" si="9"/>
        <v>32</v>
      </c>
      <c r="K143" s="313">
        <v>10</v>
      </c>
      <c r="L143" s="313">
        <v>6</v>
      </c>
      <c r="M143" s="313">
        <v>5</v>
      </c>
      <c r="N143" s="313">
        <v>5</v>
      </c>
      <c r="O143" s="72">
        <f t="shared" si="8"/>
        <v>26</v>
      </c>
      <c r="P143" s="313">
        <v>12</v>
      </c>
      <c r="Q143" s="313">
        <v>12</v>
      </c>
      <c r="R143" s="313">
        <v>12</v>
      </c>
      <c r="S143" s="313">
        <v>16</v>
      </c>
      <c r="T143" s="76">
        <f t="shared" si="11"/>
        <v>52</v>
      </c>
      <c r="U143" s="75">
        <f t="shared" si="10"/>
        <v>110</v>
      </c>
    </row>
    <row r="144" spans="1:21" x14ac:dyDescent="0.25">
      <c r="A144" s="313">
        <v>138</v>
      </c>
      <c r="B144" s="313"/>
      <c r="C144" s="315"/>
      <c r="D144" s="313"/>
      <c r="E144" s="61"/>
      <c r="F144" s="313">
        <v>5</v>
      </c>
      <c r="G144" s="313">
        <v>5</v>
      </c>
      <c r="H144" s="313">
        <v>16</v>
      </c>
      <c r="I144" s="313">
        <v>6</v>
      </c>
      <c r="J144" s="74">
        <f t="shared" si="9"/>
        <v>32</v>
      </c>
      <c r="K144" s="313">
        <v>10</v>
      </c>
      <c r="L144" s="313">
        <v>6</v>
      </c>
      <c r="M144" s="313">
        <v>5</v>
      </c>
      <c r="N144" s="313">
        <v>5</v>
      </c>
      <c r="O144" s="72">
        <f t="shared" si="8"/>
        <v>26</v>
      </c>
      <c r="P144" s="313">
        <v>12</v>
      </c>
      <c r="Q144" s="313">
        <v>12</v>
      </c>
      <c r="R144" s="313">
        <v>12</v>
      </c>
      <c r="S144" s="313">
        <v>16</v>
      </c>
      <c r="T144" s="76">
        <f t="shared" si="11"/>
        <v>52</v>
      </c>
      <c r="U144" s="75">
        <f t="shared" si="10"/>
        <v>110</v>
      </c>
    </row>
    <row r="145" spans="1:21" x14ac:dyDescent="0.25">
      <c r="A145" s="314">
        <v>139</v>
      </c>
      <c r="B145" s="64"/>
      <c r="C145" s="315"/>
      <c r="D145" s="313"/>
      <c r="E145" s="83"/>
      <c r="F145" s="313">
        <v>5</v>
      </c>
      <c r="G145" s="313">
        <v>5</v>
      </c>
      <c r="H145" s="313">
        <v>16</v>
      </c>
      <c r="I145" s="313">
        <v>6</v>
      </c>
      <c r="J145" s="74">
        <f t="shared" si="9"/>
        <v>32</v>
      </c>
      <c r="K145" s="313">
        <v>10</v>
      </c>
      <c r="L145" s="313">
        <v>6</v>
      </c>
      <c r="M145" s="313">
        <v>5</v>
      </c>
      <c r="N145" s="313">
        <v>5</v>
      </c>
      <c r="O145" s="72">
        <f t="shared" si="8"/>
        <v>26</v>
      </c>
      <c r="P145" s="313">
        <v>12</v>
      </c>
      <c r="Q145" s="313">
        <v>12</v>
      </c>
      <c r="R145" s="313">
        <v>12</v>
      </c>
      <c r="S145" s="313">
        <v>16</v>
      </c>
      <c r="T145" s="76">
        <f t="shared" si="11"/>
        <v>52</v>
      </c>
      <c r="U145" s="75">
        <f t="shared" si="10"/>
        <v>110</v>
      </c>
    </row>
    <row r="146" spans="1:21" x14ac:dyDescent="0.25">
      <c r="A146" s="313">
        <v>140</v>
      </c>
      <c r="B146" s="313"/>
      <c r="C146" s="315"/>
      <c r="D146" s="313"/>
      <c r="E146" s="61"/>
      <c r="F146" s="313">
        <v>5</v>
      </c>
      <c r="G146" s="313">
        <v>5</v>
      </c>
      <c r="H146" s="313">
        <v>16</v>
      </c>
      <c r="I146" s="313">
        <v>6</v>
      </c>
      <c r="J146" s="74">
        <f t="shared" si="9"/>
        <v>32</v>
      </c>
      <c r="K146" s="313">
        <v>10</v>
      </c>
      <c r="L146" s="313">
        <v>6</v>
      </c>
      <c r="M146" s="313">
        <v>5</v>
      </c>
      <c r="N146" s="313">
        <v>5</v>
      </c>
      <c r="O146" s="72">
        <f t="shared" si="8"/>
        <v>26</v>
      </c>
      <c r="P146" s="313">
        <v>12</v>
      </c>
      <c r="Q146" s="313">
        <v>12</v>
      </c>
      <c r="R146" s="313">
        <v>12</v>
      </c>
      <c r="S146" s="313">
        <v>16</v>
      </c>
      <c r="T146" s="76">
        <f t="shared" si="11"/>
        <v>52</v>
      </c>
      <c r="U146" s="75">
        <f t="shared" si="10"/>
        <v>110</v>
      </c>
    </row>
    <row r="147" spans="1:21" x14ac:dyDescent="0.25">
      <c r="A147" s="314">
        <v>141</v>
      </c>
      <c r="B147" s="64"/>
      <c r="C147" s="315"/>
      <c r="D147" s="313"/>
      <c r="E147" s="83"/>
      <c r="F147" s="313">
        <v>5</v>
      </c>
      <c r="G147" s="313">
        <v>5</v>
      </c>
      <c r="H147" s="313">
        <v>16</v>
      </c>
      <c r="I147" s="313">
        <v>6</v>
      </c>
      <c r="J147" s="74">
        <f t="shared" si="9"/>
        <v>32</v>
      </c>
      <c r="K147" s="313">
        <v>10</v>
      </c>
      <c r="L147" s="313">
        <v>6</v>
      </c>
      <c r="M147" s="313">
        <v>5</v>
      </c>
      <c r="N147" s="313">
        <v>5</v>
      </c>
      <c r="O147" s="72">
        <f t="shared" si="8"/>
        <v>26</v>
      </c>
      <c r="P147" s="313">
        <v>12</v>
      </c>
      <c r="Q147" s="313">
        <v>12</v>
      </c>
      <c r="R147" s="313">
        <v>12</v>
      </c>
      <c r="S147" s="313">
        <v>16</v>
      </c>
      <c r="T147" s="76">
        <f t="shared" si="11"/>
        <v>52</v>
      </c>
      <c r="U147" s="75">
        <f t="shared" si="10"/>
        <v>110</v>
      </c>
    </row>
    <row r="148" spans="1:21" x14ac:dyDescent="0.25">
      <c r="A148" s="313">
        <v>142</v>
      </c>
      <c r="B148" s="313"/>
      <c r="C148" s="315"/>
      <c r="D148" s="313"/>
      <c r="E148" s="61"/>
      <c r="F148" s="313">
        <v>5</v>
      </c>
      <c r="G148" s="313">
        <v>5</v>
      </c>
      <c r="H148" s="313">
        <v>16</v>
      </c>
      <c r="I148" s="313">
        <v>6</v>
      </c>
      <c r="J148" s="74">
        <f t="shared" si="9"/>
        <v>32</v>
      </c>
      <c r="K148" s="313">
        <v>10</v>
      </c>
      <c r="L148" s="313">
        <v>6</v>
      </c>
      <c r="M148" s="313">
        <v>5</v>
      </c>
      <c r="N148" s="313">
        <v>5</v>
      </c>
      <c r="O148" s="72">
        <f t="shared" si="8"/>
        <v>26</v>
      </c>
      <c r="P148" s="313">
        <v>12</v>
      </c>
      <c r="Q148" s="313">
        <v>12</v>
      </c>
      <c r="R148" s="313">
        <v>12</v>
      </c>
      <c r="S148" s="313">
        <v>16</v>
      </c>
      <c r="T148" s="76">
        <f t="shared" si="11"/>
        <v>52</v>
      </c>
      <c r="U148" s="75">
        <f t="shared" si="10"/>
        <v>110</v>
      </c>
    </row>
    <row r="149" spans="1:21" x14ac:dyDescent="0.25">
      <c r="A149" s="314">
        <v>143</v>
      </c>
      <c r="B149" s="64"/>
      <c r="C149" s="315"/>
      <c r="D149" s="313"/>
      <c r="E149" s="83"/>
      <c r="F149" s="313">
        <v>5</v>
      </c>
      <c r="G149" s="313">
        <v>5</v>
      </c>
      <c r="H149" s="313">
        <v>16</v>
      </c>
      <c r="I149" s="313">
        <v>6</v>
      </c>
      <c r="J149" s="74">
        <f t="shared" si="9"/>
        <v>32</v>
      </c>
      <c r="K149" s="313">
        <v>10</v>
      </c>
      <c r="L149" s="313">
        <v>6</v>
      </c>
      <c r="M149" s="313">
        <v>5</v>
      </c>
      <c r="N149" s="313">
        <v>5</v>
      </c>
      <c r="O149" s="72">
        <f t="shared" si="8"/>
        <v>26</v>
      </c>
      <c r="P149" s="313">
        <v>12</v>
      </c>
      <c r="Q149" s="313">
        <v>12</v>
      </c>
      <c r="R149" s="313">
        <v>12</v>
      </c>
      <c r="S149" s="313">
        <v>16</v>
      </c>
      <c r="T149" s="76">
        <f t="shared" si="11"/>
        <v>52</v>
      </c>
      <c r="U149" s="75">
        <f t="shared" si="10"/>
        <v>110</v>
      </c>
    </row>
    <row r="150" spans="1:21" x14ac:dyDescent="0.25">
      <c r="A150" s="313">
        <v>144</v>
      </c>
      <c r="B150" s="313"/>
      <c r="C150" s="315"/>
      <c r="D150" s="313"/>
      <c r="E150" s="61"/>
      <c r="F150" s="313">
        <v>5</v>
      </c>
      <c r="G150" s="313">
        <v>5</v>
      </c>
      <c r="H150" s="313">
        <v>16</v>
      </c>
      <c r="I150" s="313">
        <v>6</v>
      </c>
      <c r="J150" s="74">
        <f t="shared" si="9"/>
        <v>32</v>
      </c>
      <c r="K150" s="313">
        <v>10</v>
      </c>
      <c r="L150" s="313">
        <v>6</v>
      </c>
      <c r="M150" s="313">
        <v>5</v>
      </c>
      <c r="N150" s="313">
        <v>5</v>
      </c>
      <c r="O150" s="72">
        <f t="shared" si="8"/>
        <v>26</v>
      </c>
      <c r="P150" s="313">
        <v>12</v>
      </c>
      <c r="Q150" s="313">
        <v>12</v>
      </c>
      <c r="R150" s="313">
        <v>12</v>
      </c>
      <c r="S150" s="313">
        <v>16</v>
      </c>
      <c r="T150" s="76">
        <f t="shared" si="11"/>
        <v>52</v>
      </c>
      <c r="U150" s="75">
        <f t="shared" si="10"/>
        <v>110</v>
      </c>
    </row>
    <row r="151" spans="1:21" x14ac:dyDescent="0.25">
      <c r="A151" s="314">
        <v>145</v>
      </c>
      <c r="B151" s="64"/>
      <c r="C151" s="315"/>
      <c r="D151" s="313"/>
      <c r="E151" s="83"/>
      <c r="F151" s="313">
        <v>5</v>
      </c>
      <c r="G151" s="313">
        <v>5</v>
      </c>
      <c r="H151" s="313">
        <v>16</v>
      </c>
      <c r="I151" s="313">
        <v>6</v>
      </c>
      <c r="J151" s="74">
        <f t="shared" si="9"/>
        <v>32</v>
      </c>
      <c r="K151" s="313">
        <v>10</v>
      </c>
      <c r="L151" s="313">
        <v>6</v>
      </c>
      <c r="M151" s="313">
        <v>5</v>
      </c>
      <c r="N151" s="313">
        <v>5</v>
      </c>
      <c r="O151" s="72">
        <f t="shared" si="8"/>
        <v>26</v>
      </c>
      <c r="P151" s="313">
        <v>12</v>
      </c>
      <c r="Q151" s="313">
        <v>12</v>
      </c>
      <c r="R151" s="313">
        <v>12</v>
      </c>
      <c r="S151" s="313">
        <v>16</v>
      </c>
      <c r="T151" s="76">
        <f t="shared" si="11"/>
        <v>52</v>
      </c>
      <c r="U151" s="75">
        <f t="shared" si="10"/>
        <v>110</v>
      </c>
    </row>
    <row r="152" spans="1:21" x14ac:dyDescent="0.25">
      <c r="A152" s="314">
        <v>146</v>
      </c>
      <c r="B152" s="313"/>
      <c r="C152" s="315"/>
      <c r="D152" s="313"/>
      <c r="E152" s="61"/>
      <c r="F152" s="313">
        <v>5</v>
      </c>
      <c r="G152" s="313">
        <v>5</v>
      </c>
      <c r="H152" s="313">
        <v>16</v>
      </c>
      <c r="I152" s="313">
        <v>6</v>
      </c>
      <c r="J152" s="74">
        <f t="shared" si="9"/>
        <v>32</v>
      </c>
      <c r="K152" s="313">
        <v>10</v>
      </c>
      <c r="L152" s="313">
        <v>6</v>
      </c>
      <c r="M152" s="313">
        <v>5</v>
      </c>
      <c r="N152" s="313">
        <v>5</v>
      </c>
      <c r="O152" s="72">
        <f t="shared" si="8"/>
        <v>26</v>
      </c>
      <c r="P152" s="313">
        <v>12</v>
      </c>
      <c r="Q152" s="313">
        <v>12</v>
      </c>
      <c r="R152" s="313">
        <v>12</v>
      </c>
      <c r="S152" s="313">
        <v>16</v>
      </c>
      <c r="T152" s="76">
        <f t="shared" si="11"/>
        <v>52</v>
      </c>
      <c r="U152" s="75">
        <f t="shared" si="10"/>
        <v>110</v>
      </c>
    </row>
    <row r="153" spans="1:21" x14ac:dyDescent="0.25">
      <c r="A153" s="314">
        <v>147</v>
      </c>
      <c r="B153" s="64"/>
      <c r="C153" s="315"/>
      <c r="D153" s="313"/>
      <c r="E153" s="83"/>
      <c r="F153" s="313">
        <v>5</v>
      </c>
      <c r="G153" s="313">
        <v>5</v>
      </c>
      <c r="H153" s="313">
        <v>16</v>
      </c>
      <c r="I153" s="313">
        <v>6</v>
      </c>
      <c r="J153" s="74">
        <f t="shared" si="9"/>
        <v>32</v>
      </c>
      <c r="K153" s="313">
        <v>10</v>
      </c>
      <c r="L153" s="313">
        <v>6</v>
      </c>
      <c r="M153" s="313">
        <v>5</v>
      </c>
      <c r="N153" s="313">
        <v>5</v>
      </c>
      <c r="O153" s="72">
        <f t="shared" si="8"/>
        <v>26</v>
      </c>
      <c r="P153" s="313">
        <v>12</v>
      </c>
      <c r="Q153" s="313">
        <v>12</v>
      </c>
      <c r="R153" s="313">
        <v>12</v>
      </c>
      <c r="S153" s="313">
        <v>16</v>
      </c>
      <c r="T153" s="76">
        <f t="shared" si="11"/>
        <v>52</v>
      </c>
      <c r="U153" s="75">
        <f t="shared" si="10"/>
        <v>110</v>
      </c>
    </row>
    <row r="154" spans="1:21" x14ac:dyDescent="0.25">
      <c r="A154" s="313">
        <v>148</v>
      </c>
      <c r="B154" s="313"/>
      <c r="C154" s="315"/>
      <c r="D154" s="313"/>
      <c r="E154" s="61"/>
      <c r="F154" s="313">
        <v>5</v>
      </c>
      <c r="G154" s="313">
        <v>5</v>
      </c>
      <c r="H154" s="313">
        <v>16</v>
      </c>
      <c r="I154" s="313">
        <v>6</v>
      </c>
      <c r="J154" s="74">
        <f t="shared" si="9"/>
        <v>32</v>
      </c>
      <c r="K154" s="313">
        <v>10</v>
      </c>
      <c r="L154" s="313">
        <v>6</v>
      </c>
      <c r="M154" s="313">
        <v>5</v>
      </c>
      <c r="N154" s="313">
        <v>5</v>
      </c>
      <c r="O154" s="72">
        <f t="shared" si="8"/>
        <v>26</v>
      </c>
      <c r="P154" s="313">
        <v>12</v>
      </c>
      <c r="Q154" s="313">
        <v>12</v>
      </c>
      <c r="R154" s="313">
        <v>12</v>
      </c>
      <c r="S154" s="313">
        <v>16</v>
      </c>
      <c r="T154" s="76">
        <f t="shared" si="11"/>
        <v>52</v>
      </c>
      <c r="U154" s="75">
        <f t="shared" si="10"/>
        <v>110</v>
      </c>
    </row>
    <row r="155" spans="1:21" x14ac:dyDescent="0.25">
      <c r="A155" s="314">
        <v>149</v>
      </c>
      <c r="B155" s="64"/>
      <c r="C155" s="315"/>
      <c r="D155" s="313"/>
      <c r="E155" s="83"/>
      <c r="F155" s="313">
        <v>5</v>
      </c>
      <c r="G155" s="313">
        <v>5</v>
      </c>
      <c r="H155" s="313">
        <v>16</v>
      </c>
      <c r="I155" s="313">
        <v>6</v>
      </c>
      <c r="J155" s="74">
        <f t="shared" si="9"/>
        <v>32</v>
      </c>
      <c r="K155" s="313">
        <v>10</v>
      </c>
      <c r="L155" s="313">
        <v>6</v>
      </c>
      <c r="M155" s="313">
        <v>5</v>
      </c>
      <c r="N155" s="313">
        <v>5</v>
      </c>
      <c r="O155" s="72">
        <f t="shared" si="8"/>
        <v>26</v>
      </c>
      <c r="P155" s="313">
        <v>12</v>
      </c>
      <c r="Q155" s="313">
        <v>12</v>
      </c>
      <c r="R155" s="313">
        <v>12</v>
      </c>
      <c r="S155" s="313">
        <v>16</v>
      </c>
      <c r="T155" s="76">
        <f t="shared" si="11"/>
        <v>52</v>
      </c>
      <c r="U155" s="75">
        <f t="shared" si="10"/>
        <v>110</v>
      </c>
    </row>
    <row r="156" spans="1:21" x14ac:dyDescent="0.25">
      <c r="A156" s="313">
        <v>150</v>
      </c>
      <c r="B156" s="313"/>
      <c r="C156" s="315"/>
      <c r="D156" s="313"/>
      <c r="E156" s="61"/>
      <c r="F156" s="313">
        <v>5</v>
      </c>
      <c r="G156" s="313">
        <v>5</v>
      </c>
      <c r="H156" s="313">
        <v>16</v>
      </c>
      <c r="I156" s="313">
        <v>6</v>
      </c>
      <c r="J156" s="74">
        <f t="shared" si="9"/>
        <v>32</v>
      </c>
      <c r="K156" s="313">
        <v>10</v>
      </c>
      <c r="L156" s="313">
        <v>6</v>
      </c>
      <c r="M156" s="313">
        <v>5</v>
      </c>
      <c r="N156" s="313">
        <v>5</v>
      </c>
      <c r="O156" s="72">
        <f t="shared" si="8"/>
        <v>26</v>
      </c>
      <c r="P156" s="313">
        <v>12</v>
      </c>
      <c r="Q156" s="313">
        <v>12</v>
      </c>
      <c r="R156" s="313">
        <v>12</v>
      </c>
      <c r="S156" s="313">
        <v>16</v>
      </c>
      <c r="T156" s="76">
        <f t="shared" si="11"/>
        <v>52</v>
      </c>
      <c r="U156" s="75">
        <f t="shared" si="10"/>
        <v>110</v>
      </c>
    </row>
    <row r="157" spans="1:21" x14ac:dyDescent="0.25">
      <c r="A157" s="314">
        <v>151</v>
      </c>
      <c r="B157" s="64"/>
      <c r="C157" s="315"/>
      <c r="D157" s="313"/>
      <c r="E157" s="83"/>
      <c r="F157" s="313">
        <v>5</v>
      </c>
      <c r="G157" s="313">
        <v>5</v>
      </c>
      <c r="H157" s="313">
        <v>16</v>
      </c>
      <c r="I157" s="313">
        <v>6</v>
      </c>
      <c r="J157" s="74">
        <f t="shared" si="9"/>
        <v>32</v>
      </c>
      <c r="K157" s="313">
        <v>10</v>
      </c>
      <c r="L157" s="313">
        <v>6</v>
      </c>
      <c r="M157" s="313">
        <v>5</v>
      </c>
      <c r="N157" s="313">
        <v>5</v>
      </c>
      <c r="O157" s="72">
        <f t="shared" si="8"/>
        <v>26</v>
      </c>
      <c r="P157" s="313">
        <v>12</v>
      </c>
      <c r="Q157" s="313">
        <v>12</v>
      </c>
      <c r="R157" s="313">
        <v>12</v>
      </c>
      <c r="S157" s="313">
        <v>16</v>
      </c>
      <c r="T157" s="76">
        <f t="shared" si="11"/>
        <v>52</v>
      </c>
      <c r="U157" s="75">
        <f t="shared" si="10"/>
        <v>110</v>
      </c>
    </row>
    <row r="158" spans="1:21" x14ac:dyDescent="0.25">
      <c r="A158" s="313">
        <v>152</v>
      </c>
      <c r="B158" s="313"/>
      <c r="C158" s="315"/>
      <c r="D158" s="313"/>
      <c r="E158" s="61"/>
      <c r="F158" s="313">
        <v>5</v>
      </c>
      <c r="G158" s="313">
        <v>5</v>
      </c>
      <c r="H158" s="313">
        <v>16</v>
      </c>
      <c r="I158" s="313">
        <v>6</v>
      </c>
      <c r="J158" s="74">
        <f t="shared" si="9"/>
        <v>32</v>
      </c>
      <c r="K158" s="313">
        <v>10</v>
      </c>
      <c r="L158" s="313">
        <v>6</v>
      </c>
      <c r="M158" s="313">
        <v>5</v>
      </c>
      <c r="N158" s="313">
        <v>5</v>
      </c>
      <c r="O158" s="72">
        <f t="shared" si="8"/>
        <v>26</v>
      </c>
      <c r="P158" s="313">
        <v>12</v>
      </c>
      <c r="Q158" s="313">
        <v>12</v>
      </c>
      <c r="R158" s="313">
        <v>12</v>
      </c>
      <c r="S158" s="313">
        <v>16</v>
      </c>
      <c r="T158" s="76">
        <f t="shared" si="11"/>
        <v>52</v>
      </c>
      <c r="U158" s="75">
        <f t="shared" si="10"/>
        <v>110</v>
      </c>
    </row>
    <row r="159" spans="1:21" x14ac:dyDescent="0.25">
      <c r="A159" s="314">
        <v>153</v>
      </c>
      <c r="B159" s="64"/>
      <c r="C159" s="315"/>
      <c r="D159" s="313"/>
      <c r="E159" s="83"/>
      <c r="F159" s="313">
        <v>5</v>
      </c>
      <c r="G159" s="313">
        <v>5</v>
      </c>
      <c r="H159" s="313">
        <v>16</v>
      </c>
      <c r="I159" s="313">
        <v>6</v>
      </c>
      <c r="J159" s="74">
        <f t="shared" si="9"/>
        <v>32</v>
      </c>
      <c r="K159" s="313">
        <v>10</v>
      </c>
      <c r="L159" s="313">
        <v>6</v>
      </c>
      <c r="M159" s="313">
        <v>5</v>
      </c>
      <c r="N159" s="313">
        <v>5</v>
      </c>
      <c r="O159" s="72">
        <f t="shared" si="8"/>
        <v>26</v>
      </c>
      <c r="P159" s="313">
        <v>12</v>
      </c>
      <c r="Q159" s="313">
        <v>12</v>
      </c>
      <c r="R159" s="313">
        <v>12</v>
      </c>
      <c r="S159" s="313">
        <v>16</v>
      </c>
      <c r="T159" s="76">
        <f t="shared" si="11"/>
        <v>52</v>
      </c>
      <c r="U159" s="75">
        <f t="shared" si="10"/>
        <v>110</v>
      </c>
    </row>
    <row r="160" spans="1:21" x14ac:dyDescent="0.25">
      <c r="A160" s="313">
        <v>154</v>
      </c>
      <c r="B160" s="313"/>
      <c r="C160" s="315"/>
      <c r="D160" s="313"/>
      <c r="E160" s="61"/>
      <c r="F160" s="313">
        <v>5</v>
      </c>
      <c r="G160" s="313">
        <v>5</v>
      </c>
      <c r="H160" s="313">
        <v>16</v>
      </c>
      <c r="I160" s="313">
        <v>6</v>
      </c>
      <c r="J160" s="74">
        <f t="shared" si="9"/>
        <v>32</v>
      </c>
      <c r="K160" s="313">
        <v>10</v>
      </c>
      <c r="L160" s="313">
        <v>6</v>
      </c>
      <c r="M160" s="313">
        <v>5</v>
      </c>
      <c r="N160" s="313">
        <v>5</v>
      </c>
      <c r="O160" s="72">
        <f t="shared" si="8"/>
        <v>26</v>
      </c>
      <c r="P160" s="313">
        <v>12</v>
      </c>
      <c r="Q160" s="313">
        <v>12</v>
      </c>
      <c r="R160" s="313">
        <v>12</v>
      </c>
      <c r="S160" s="313">
        <v>16</v>
      </c>
      <c r="T160" s="76">
        <f t="shared" si="11"/>
        <v>52</v>
      </c>
      <c r="U160" s="75">
        <f t="shared" si="10"/>
        <v>110</v>
      </c>
    </row>
    <row r="161" spans="1:21" x14ac:dyDescent="0.25">
      <c r="A161" s="314">
        <v>155</v>
      </c>
      <c r="B161" s="64"/>
      <c r="C161" s="315"/>
      <c r="D161" s="313"/>
      <c r="E161" s="83"/>
      <c r="F161" s="313">
        <v>5</v>
      </c>
      <c r="G161" s="313">
        <v>5</v>
      </c>
      <c r="H161" s="313">
        <v>16</v>
      </c>
      <c r="I161" s="313">
        <v>6</v>
      </c>
      <c r="J161" s="74">
        <f t="shared" si="9"/>
        <v>32</v>
      </c>
      <c r="K161" s="313">
        <v>10</v>
      </c>
      <c r="L161" s="313">
        <v>6</v>
      </c>
      <c r="M161" s="313">
        <v>5</v>
      </c>
      <c r="N161" s="313">
        <v>5</v>
      </c>
      <c r="O161" s="72">
        <f t="shared" si="8"/>
        <v>26</v>
      </c>
      <c r="P161" s="313">
        <v>12</v>
      </c>
      <c r="Q161" s="313">
        <v>12</v>
      </c>
      <c r="R161" s="313">
        <v>12</v>
      </c>
      <c r="S161" s="313">
        <v>16</v>
      </c>
      <c r="T161" s="76">
        <f t="shared" si="11"/>
        <v>52</v>
      </c>
      <c r="U161" s="75">
        <f t="shared" si="10"/>
        <v>110</v>
      </c>
    </row>
    <row r="162" spans="1:21" x14ac:dyDescent="0.25">
      <c r="A162" s="313">
        <v>156</v>
      </c>
      <c r="B162" s="313"/>
      <c r="C162" s="315"/>
      <c r="D162" s="313"/>
      <c r="E162" s="61"/>
      <c r="F162" s="313">
        <v>5</v>
      </c>
      <c r="G162" s="313">
        <v>5</v>
      </c>
      <c r="H162" s="313">
        <v>16</v>
      </c>
      <c r="I162" s="313">
        <v>6</v>
      </c>
      <c r="J162" s="74">
        <f t="shared" si="9"/>
        <v>32</v>
      </c>
      <c r="K162" s="313">
        <v>10</v>
      </c>
      <c r="L162" s="313">
        <v>6</v>
      </c>
      <c r="M162" s="313">
        <v>5</v>
      </c>
      <c r="N162" s="313">
        <v>5</v>
      </c>
      <c r="O162" s="72">
        <f t="shared" si="8"/>
        <v>26</v>
      </c>
      <c r="P162" s="313">
        <v>12</v>
      </c>
      <c r="Q162" s="313">
        <v>12</v>
      </c>
      <c r="R162" s="313">
        <v>12</v>
      </c>
      <c r="S162" s="313">
        <v>16</v>
      </c>
      <c r="T162" s="76">
        <f t="shared" si="11"/>
        <v>52</v>
      </c>
      <c r="U162" s="75">
        <f t="shared" si="10"/>
        <v>110</v>
      </c>
    </row>
    <row r="163" spans="1:21" x14ac:dyDescent="0.25">
      <c r="A163" s="314">
        <v>157</v>
      </c>
      <c r="B163" s="64"/>
      <c r="C163" s="315"/>
      <c r="D163" s="313"/>
      <c r="E163" s="83"/>
      <c r="F163" s="313">
        <v>5</v>
      </c>
      <c r="G163" s="313">
        <v>5</v>
      </c>
      <c r="H163" s="313">
        <v>16</v>
      </c>
      <c r="I163" s="313">
        <v>6</v>
      </c>
      <c r="J163" s="74">
        <f t="shared" si="9"/>
        <v>32</v>
      </c>
      <c r="K163" s="313">
        <v>10</v>
      </c>
      <c r="L163" s="313">
        <v>6</v>
      </c>
      <c r="M163" s="313">
        <v>5</v>
      </c>
      <c r="N163" s="313">
        <v>5</v>
      </c>
      <c r="O163" s="72">
        <f t="shared" si="8"/>
        <v>26</v>
      </c>
      <c r="P163" s="313">
        <v>12</v>
      </c>
      <c r="Q163" s="313">
        <v>12</v>
      </c>
      <c r="R163" s="313">
        <v>12</v>
      </c>
      <c r="S163" s="313">
        <v>16</v>
      </c>
      <c r="T163" s="76">
        <f t="shared" si="11"/>
        <v>52</v>
      </c>
      <c r="U163" s="75">
        <f t="shared" si="10"/>
        <v>110</v>
      </c>
    </row>
    <row r="164" spans="1:21" x14ac:dyDescent="0.25">
      <c r="A164" s="313">
        <v>158</v>
      </c>
      <c r="B164" s="313"/>
      <c r="C164" s="315"/>
      <c r="D164" s="313"/>
      <c r="E164" s="61"/>
      <c r="F164" s="313">
        <v>5</v>
      </c>
      <c r="G164" s="313">
        <v>5</v>
      </c>
      <c r="H164" s="313">
        <v>16</v>
      </c>
      <c r="I164" s="313">
        <v>6</v>
      </c>
      <c r="J164" s="74">
        <f t="shared" si="9"/>
        <v>32</v>
      </c>
      <c r="K164" s="313">
        <v>10</v>
      </c>
      <c r="L164" s="313">
        <v>6</v>
      </c>
      <c r="M164" s="313">
        <v>5</v>
      </c>
      <c r="N164" s="313">
        <v>5</v>
      </c>
      <c r="O164" s="72">
        <f t="shared" si="8"/>
        <v>26</v>
      </c>
      <c r="P164" s="313">
        <v>12</v>
      </c>
      <c r="Q164" s="313">
        <v>12</v>
      </c>
      <c r="R164" s="313">
        <v>12</v>
      </c>
      <c r="S164" s="313">
        <v>16</v>
      </c>
      <c r="T164" s="76">
        <f t="shared" si="11"/>
        <v>52</v>
      </c>
      <c r="U164" s="75">
        <f t="shared" si="10"/>
        <v>110</v>
      </c>
    </row>
    <row r="165" spans="1:21" x14ac:dyDescent="0.25">
      <c r="A165" s="314">
        <v>159</v>
      </c>
      <c r="B165" s="64"/>
      <c r="C165" s="315"/>
      <c r="D165" s="313"/>
      <c r="E165" s="83"/>
      <c r="F165" s="313">
        <v>5</v>
      </c>
      <c r="G165" s="313">
        <v>5</v>
      </c>
      <c r="H165" s="313">
        <v>16</v>
      </c>
      <c r="I165" s="313">
        <v>6</v>
      </c>
      <c r="J165" s="74">
        <f t="shared" si="9"/>
        <v>32</v>
      </c>
      <c r="K165" s="313">
        <v>10</v>
      </c>
      <c r="L165" s="313">
        <v>6</v>
      </c>
      <c r="M165" s="313">
        <v>5</v>
      </c>
      <c r="N165" s="313">
        <v>5</v>
      </c>
      <c r="O165" s="72">
        <f t="shared" si="8"/>
        <v>26</v>
      </c>
      <c r="P165" s="313">
        <v>12</v>
      </c>
      <c r="Q165" s="313">
        <v>12</v>
      </c>
      <c r="R165" s="313">
        <v>12</v>
      </c>
      <c r="S165" s="313">
        <v>16</v>
      </c>
      <c r="T165" s="76">
        <f t="shared" si="11"/>
        <v>52</v>
      </c>
      <c r="U165" s="75">
        <f t="shared" si="10"/>
        <v>110</v>
      </c>
    </row>
    <row r="166" spans="1:21" x14ac:dyDescent="0.25">
      <c r="A166" s="313">
        <v>160</v>
      </c>
      <c r="B166" s="313"/>
      <c r="C166" s="315"/>
      <c r="D166" s="313"/>
      <c r="E166" s="61"/>
      <c r="F166" s="313">
        <v>5</v>
      </c>
      <c r="G166" s="313">
        <v>5</v>
      </c>
      <c r="H166" s="313">
        <v>16</v>
      </c>
      <c r="I166" s="313">
        <v>6</v>
      </c>
      <c r="J166" s="74">
        <f t="shared" si="9"/>
        <v>32</v>
      </c>
      <c r="K166" s="313">
        <v>10</v>
      </c>
      <c r="L166" s="313">
        <v>6</v>
      </c>
      <c r="M166" s="313">
        <v>5</v>
      </c>
      <c r="N166" s="313">
        <v>5</v>
      </c>
      <c r="O166" s="72">
        <f t="shared" si="8"/>
        <v>26</v>
      </c>
      <c r="P166" s="313">
        <v>12</v>
      </c>
      <c r="Q166" s="313">
        <v>12</v>
      </c>
      <c r="R166" s="313">
        <v>12</v>
      </c>
      <c r="S166" s="313">
        <v>16</v>
      </c>
      <c r="T166" s="76">
        <f t="shared" si="11"/>
        <v>52</v>
      </c>
      <c r="U166" s="75">
        <f t="shared" si="10"/>
        <v>110</v>
      </c>
    </row>
    <row r="167" spans="1:21" x14ac:dyDescent="0.25">
      <c r="A167" s="314">
        <v>161</v>
      </c>
      <c r="B167" s="64"/>
      <c r="C167" s="315"/>
      <c r="D167" s="313"/>
      <c r="E167" s="83"/>
      <c r="F167" s="313">
        <v>5</v>
      </c>
      <c r="G167" s="313">
        <v>5</v>
      </c>
      <c r="H167" s="313">
        <v>16</v>
      </c>
      <c r="I167" s="313">
        <v>6</v>
      </c>
      <c r="J167" s="74">
        <f t="shared" si="9"/>
        <v>32</v>
      </c>
      <c r="K167" s="313">
        <v>10</v>
      </c>
      <c r="L167" s="313">
        <v>6</v>
      </c>
      <c r="M167" s="313">
        <v>5</v>
      </c>
      <c r="N167" s="313">
        <v>5</v>
      </c>
      <c r="O167" s="72">
        <f t="shared" si="8"/>
        <v>26</v>
      </c>
      <c r="P167" s="313">
        <v>12</v>
      </c>
      <c r="Q167" s="313">
        <v>12</v>
      </c>
      <c r="R167" s="313">
        <v>12</v>
      </c>
      <c r="S167" s="313">
        <v>16</v>
      </c>
      <c r="T167" s="76">
        <f t="shared" si="11"/>
        <v>52</v>
      </c>
      <c r="U167" s="75">
        <f t="shared" si="10"/>
        <v>110</v>
      </c>
    </row>
    <row r="168" spans="1:21" x14ac:dyDescent="0.25">
      <c r="A168" s="313">
        <v>162</v>
      </c>
      <c r="B168" s="313"/>
      <c r="C168" s="315"/>
      <c r="D168" s="313"/>
      <c r="E168" s="61"/>
      <c r="F168" s="313">
        <v>5</v>
      </c>
      <c r="G168" s="313">
        <v>5</v>
      </c>
      <c r="H168" s="313">
        <v>16</v>
      </c>
      <c r="I168" s="313">
        <v>6</v>
      </c>
      <c r="J168" s="74">
        <f t="shared" si="9"/>
        <v>32</v>
      </c>
      <c r="K168" s="313">
        <v>10</v>
      </c>
      <c r="L168" s="313">
        <v>6</v>
      </c>
      <c r="M168" s="313">
        <v>5</v>
      </c>
      <c r="N168" s="313">
        <v>5</v>
      </c>
      <c r="O168" s="72">
        <f t="shared" si="8"/>
        <v>26</v>
      </c>
      <c r="P168" s="313">
        <v>12</v>
      </c>
      <c r="Q168" s="313">
        <v>12</v>
      </c>
      <c r="R168" s="313">
        <v>12</v>
      </c>
      <c r="S168" s="313">
        <v>16</v>
      </c>
      <c r="T168" s="76">
        <f t="shared" si="11"/>
        <v>52</v>
      </c>
      <c r="U168" s="75">
        <f t="shared" si="10"/>
        <v>110</v>
      </c>
    </row>
    <row r="169" spans="1:21" x14ac:dyDescent="0.25">
      <c r="A169" s="314">
        <v>163</v>
      </c>
      <c r="B169" s="64"/>
      <c r="C169" s="315"/>
      <c r="D169" s="313"/>
      <c r="E169" s="83"/>
      <c r="F169" s="313">
        <v>5</v>
      </c>
      <c r="G169" s="313">
        <v>5</v>
      </c>
      <c r="H169" s="313">
        <v>16</v>
      </c>
      <c r="I169" s="313">
        <v>6</v>
      </c>
      <c r="J169" s="74">
        <f t="shared" si="9"/>
        <v>32</v>
      </c>
      <c r="K169" s="313">
        <v>10</v>
      </c>
      <c r="L169" s="313">
        <v>6</v>
      </c>
      <c r="M169" s="313">
        <v>5</v>
      </c>
      <c r="N169" s="313">
        <v>5</v>
      </c>
      <c r="O169" s="72">
        <f t="shared" si="8"/>
        <v>26</v>
      </c>
      <c r="P169" s="313">
        <v>12</v>
      </c>
      <c r="Q169" s="313">
        <v>12</v>
      </c>
      <c r="R169" s="313">
        <v>12</v>
      </c>
      <c r="S169" s="313">
        <v>16</v>
      </c>
      <c r="T169" s="76">
        <f t="shared" si="11"/>
        <v>52</v>
      </c>
      <c r="U169" s="75">
        <f t="shared" si="10"/>
        <v>110</v>
      </c>
    </row>
    <row r="170" spans="1:21" x14ac:dyDescent="0.25">
      <c r="A170" s="313">
        <v>164</v>
      </c>
      <c r="B170" s="313"/>
      <c r="C170" s="315"/>
      <c r="D170" s="313"/>
      <c r="E170" s="61"/>
      <c r="F170" s="313">
        <v>5</v>
      </c>
      <c r="G170" s="313">
        <v>5</v>
      </c>
      <c r="H170" s="313">
        <v>16</v>
      </c>
      <c r="I170" s="313">
        <v>6</v>
      </c>
      <c r="J170" s="74">
        <f t="shared" si="9"/>
        <v>32</v>
      </c>
      <c r="K170" s="313">
        <v>10</v>
      </c>
      <c r="L170" s="313">
        <v>6</v>
      </c>
      <c r="M170" s="313">
        <v>5</v>
      </c>
      <c r="N170" s="313">
        <v>5</v>
      </c>
      <c r="O170" s="72">
        <f t="shared" si="8"/>
        <v>26</v>
      </c>
      <c r="P170" s="313">
        <v>12</v>
      </c>
      <c r="Q170" s="313">
        <v>12</v>
      </c>
      <c r="R170" s="313">
        <v>12</v>
      </c>
      <c r="S170" s="313">
        <v>16</v>
      </c>
      <c r="T170" s="76">
        <f t="shared" si="11"/>
        <v>52</v>
      </c>
      <c r="U170" s="75">
        <f t="shared" si="10"/>
        <v>110</v>
      </c>
    </row>
    <row r="171" spans="1:21" x14ac:dyDescent="0.25">
      <c r="A171" s="314">
        <v>165</v>
      </c>
      <c r="B171" s="64"/>
      <c r="C171" s="315"/>
      <c r="D171" s="313"/>
      <c r="E171" s="83"/>
      <c r="F171" s="313">
        <v>5</v>
      </c>
      <c r="G171" s="313">
        <v>5</v>
      </c>
      <c r="H171" s="313">
        <v>16</v>
      </c>
      <c r="I171" s="313">
        <v>6</v>
      </c>
      <c r="J171" s="74">
        <f t="shared" si="9"/>
        <v>32</v>
      </c>
      <c r="K171" s="313">
        <v>10</v>
      </c>
      <c r="L171" s="313">
        <v>6</v>
      </c>
      <c r="M171" s="313">
        <v>5</v>
      </c>
      <c r="N171" s="313">
        <v>5</v>
      </c>
      <c r="O171" s="72">
        <f t="shared" si="8"/>
        <v>26</v>
      </c>
      <c r="P171" s="313">
        <v>12</v>
      </c>
      <c r="Q171" s="313">
        <v>12</v>
      </c>
      <c r="R171" s="313">
        <v>12</v>
      </c>
      <c r="S171" s="313">
        <v>16</v>
      </c>
      <c r="T171" s="76">
        <f t="shared" si="11"/>
        <v>52</v>
      </c>
      <c r="U171" s="75">
        <f t="shared" si="10"/>
        <v>110</v>
      </c>
    </row>
    <row r="172" spans="1:21" x14ac:dyDescent="0.25">
      <c r="A172" s="313">
        <v>166</v>
      </c>
      <c r="B172" s="313"/>
      <c r="C172" s="315"/>
      <c r="D172" s="313"/>
      <c r="E172" s="61"/>
      <c r="F172" s="313">
        <v>5</v>
      </c>
      <c r="G172" s="313">
        <v>5</v>
      </c>
      <c r="H172" s="313">
        <v>16</v>
      </c>
      <c r="I172" s="313">
        <v>6</v>
      </c>
      <c r="J172" s="74">
        <f t="shared" si="9"/>
        <v>32</v>
      </c>
      <c r="K172" s="313">
        <v>10</v>
      </c>
      <c r="L172" s="313">
        <v>6</v>
      </c>
      <c r="M172" s="313">
        <v>5</v>
      </c>
      <c r="N172" s="313">
        <v>5</v>
      </c>
      <c r="O172" s="72">
        <f t="shared" si="8"/>
        <v>26</v>
      </c>
      <c r="P172" s="313">
        <v>12</v>
      </c>
      <c r="Q172" s="313">
        <v>12</v>
      </c>
      <c r="R172" s="313">
        <v>12</v>
      </c>
      <c r="S172" s="313">
        <v>16</v>
      </c>
      <c r="T172" s="76">
        <f t="shared" si="11"/>
        <v>52</v>
      </c>
      <c r="U172" s="75">
        <f t="shared" si="10"/>
        <v>110</v>
      </c>
    </row>
    <row r="173" spans="1:21" x14ac:dyDescent="0.25">
      <c r="A173" s="314">
        <v>167</v>
      </c>
      <c r="B173" s="64"/>
      <c r="C173" s="315"/>
      <c r="D173" s="313"/>
      <c r="E173" s="83"/>
      <c r="F173" s="313">
        <v>5</v>
      </c>
      <c r="G173" s="313">
        <v>5</v>
      </c>
      <c r="H173" s="313">
        <v>16</v>
      </c>
      <c r="I173" s="313">
        <v>6</v>
      </c>
      <c r="J173" s="74">
        <f t="shared" si="9"/>
        <v>32</v>
      </c>
      <c r="K173" s="313">
        <v>10</v>
      </c>
      <c r="L173" s="313">
        <v>6</v>
      </c>
      <c r="M173" s="313">
        <v>5</v>
      </c>
      <c r="N173" s="313">
        <v>5</v>
      </c>
      <c r="O173" s="72">
        <f t="shared" si="8"/>
        <v>26</v>
      </c>
      <c r="P173" s="313">
        <v>12</v>
      </c>
      <c r="Q173" s="313">
        <v>12</v>
      </c>
      <c r="R173" s="313">
        <v>12</v>
      </c>
      <c r="S173" s="313">
        <v>16</v>
      </c>
      <c r="T173" s="76">
        <f t="shared" si="11"/>
        <v>52</v>
      </c>
      <c r="U173" s="75">
        <f t="shared" si="10"/>
        <v>110</v>
      </c>
    </row>
    <row r="174" spans="1:21" x14ac:dyDescent="0.25">
      <c r="A174" s="313">
        <v>168</v>
      </c>
      <c r="B174" s="313"/>
      <c r="C174" s="315"/>
      <c r="D174" s="313"/>
      <c r="E174" s="61"/>
      <c r="F174" s="313">
        <v>5</v>
      </c>
      <c r="G174" s="313">
        <v>5</v>
      </c>
      <c r="H174" s="313">
        <v>16</v>
      </c>
      <c r="I174" s="313">
        <v>6</v>
      </c>
      <c r="J174" s="74">
        <f t="shared" si="9"/>
        <v>32</v>
      </c>
      <c r="K174" s="313">
        <v>10</v>
      </c>
      <c r="L174" s="313">
        <v>6</v>
      </c>
      <c r="M174" s="313">
        <v>5</v>
      </c>
      <c r="N174" s="313">
        <v>5</v>
      </c>
      <c r="O174" s="72">
        <f t="shared" si="8"/>
        <v>26</v>
      </c>
      <c r="P174" s="313">
        <v>12</v>
      </c>
      <c r="Q174" s="313">
        <v>12</v>
      </c>
      <c r="R174" s="313">
        <v>12</v>
      </c>
      <c r="S174" s="313">
        <v>16</v>
      </c>
      <c r="T174" s="76">
        <f t="shared" si="11"/>
        <v>52</v>
      </c>
      <c r="U174" s="75">
        <f t="shared" si="10"/>
        <v>110</v>
      </c>
    </row>
    <row r="175" spans="1:21" x14ac:dyDescent="0.25">
      <c r="A175" s="314">
        <v>169</v>
      </c>
      <c r="B175" s="64"/>
      <c r="C175" s="315"/>
      <c r="D175" s="313"/>
      <c r="E175" s="83"/>
      <c r="F175" s="313">
        <v>5</v>
      </c>
      <c r="G175" s="313">
        <v>5</v>
      </c>
      <c r="H175" s="313">
        <v>16</v>
      </c>
      <c r="I175" s="313">
        <v>6</v>
      </c>
      <c r="J175" s="74">
        <f t="shared" si="9"/>
        <v>32</v>
      </c>
      <c r="K175" s="313">
        <v>10</v>
      </c>
      <c r="L175" s="313">
        <v>6</v>
      </c>
      <c r="M175" s="313">
        <v>5</v>
      </c>
      <c r="N175" s="313">
        <v>5</v>
      </c>
      <c r="O175" s="72">
        <f t="shared" si="8"/>
        <v>26</v>
      </c>
      <c r="P175" s="313">
        <v>12</v>
      </c>
      <c r="Q175" s="313">
        <v>12</v>
      </c>
      <c r="R175" s="313">
        <v>12</v>
      </c>
      <c r="S175" s="313">
        <v>16</v>
      </c>
      <c r="T175" s="76">
        <f t="shared" si="11"/>
        <v>52</v>
      </c>
      <c r="U175" s="75">
        <f t="shared" si="10"/>
        <v>110</v>
      </c>
    </row>
    <row r="176" spans="1:21" x14ac:dyDescent="0.25">
      <c r="A176" s="314">
        <v>170</v>
      </c>
      <c r="B176" s="313"/>
      <c r="C176" s="315"/>
      <c r="D176" s="313"/>
      <c r="E176" s="61"/>
      <c r="F176" s="313">
        <v>5</v>
      </c>
      <c r="G176" s="313">
        <v>5</v>
      </c>
      <c r="H176" s="313">
        <v>16</v>
      </c>
      <c r="I176" s="313">
        <v>6</v>
      </c>
      <c r="J176" s="74">
        <f t="shared" si="9"/>
        <v>32</v>
      </c>
      <c r="K176" s="313">
        <v>10</v>
      </c>
      <c r="L176" s="313">
        <v>6</v>
      </c>
      <c r="M176" s="313">
        <v>5</v>
      </c>
      <c r="N176" s="313">
        <v>5</v>
      </c>
      <c r="O176" s="72">
        <f t="shared" si="8"/>
        <v>26</v>
      </c>
      <c r="P176" s="313">
        <v>12</v>
      </c>
      <c r="Q176" s="313">
        <v>12</v>
      </c>
      <c r="R176" s="313">
        <v>12</v>
      </c>
      <c r="S176" s="313">
        <v>16</v>
      </c>
      <c r="T176" s="76">
        <f t="shared" si="11"/>
        <v>52</v>
      </c>
      <c r="U176" s="75">
        <f t="shared" si="10"/>
        <v>110</v>
      </c>
    </row>
    <row r="177" spans="1:21" x14ac:dyDescent="0.25">
      <c r="A177" s="314">
        <v>171</v>
      </c>
      <c r="B177" s="64"/>
      <c r="C177" s="315"/>
      <c r="D177" s="313"/>
      <c r="E177" s="83"/>
      <c r="F177" s="313">
        <v>5</v>
      </c>
      <c r="G177" s="313">
        <v>5</v>
      </c>
      <c r="H177" s="313">
        <v>16</v>
      </c>
      <c r="I177" s="313">
        <v>6</v>
      </c>
      <c r="J177" s="74">
        <f t="shared" si="9"/>
        <v>32</v>
      </c>
      <c r="K177" s="313">
        <v>10</v>
      </c>
      <c r="L177" s="313">
        <v>6</v>
      </c>
      <c r="M177" s="313">
        <v>5</v>
      </c>
      <c r="N177" s="313">
        <v>5</v>
      </c>
      <c r="O177" s="72">
        <f t="shared" si="8"/>
        <v>26</v>
      </c>
      <c r="P177" s="313">
        <v>12</v>
      </c>
      <c r="Q177" s="313">
        <v>12</v>
      </c>
      <c r="R177" s="313">
        <v>12</v>
      </c>
      <c r="S177" s="313">
        <v>16</v>
      </c>
      <c r="T177" s="76">
        <f t="shared" si="11"/>
        <v>52</v>
      </c>
      <c r="U177" s="75">
        <f t="shared" si="10"/>
        <v>110</v>
      </c>
    </row>
    <row r="178" spans="1:21" x14ac:dyDescent="0.25">
      <c r="A178" s="313">
        <v>172</v>
      </c>
      <c r="B178" s="313"/>
      <c r="C178" s="315"/>
      <c r="D178" s="313"/>
      <c r="E178" s="61"/>
      <c r="F178" s="313">
        <v>5</v>
      </c>
      <c r="G178" s="313">
        <v>5</v>
      </c>
      <c r="H178" s="313">
        <v>16</v>
      </c>
      <c r="I178" s="313">
        <v>6</v>
      </c>
      <c r="J178" s="74">
        <f t="shared" si="9"/>
        <v>32</v>
      </c>
      <c r="K178" s="313">
        <v>10</v>
      </c>
      <c r="L178" s="313">
        <v>6</v>
      </c>
      <c r="M178" s="313">
        <v>5</v>
      </c>
      <c r="N178" s="313">
        <v>5</v>
      </c>
      <c r="O178" s="72">
        <f t="shared" si="8"/>
        <v>26</v>
      </c>
      <c r="P178" s="313">
        <v>12</v>
      </c>
      <c r="Q178" s="313">
        <v>12</v>
      </c>
      <c r="R178" s="313">
        <v>12</v>
      </c>
      <c r="S178" s="313">
        <v>16</v>
      </c>
      <c r="T178" s="76">
        <f t="shared" si="11"/>
        <v>52</v>
      </c>
      <c r="U178" s="75">
        <f t="shared" si="10"/>
        <v>110</v>
      </c>
    </row>
    <row r="179" spans="1:21" x14ac:dyDescent="0.25">
      <c r="A179" s="314">
        <v>173</v>
      </c>
      <c r="B179" s="64"/>
      <c r="C179" s="315"/>
      <c r="D179" s="313"/>
      <c r="E179" s="83"/>
      <c r="F179" s="313">
        <v>5</v>
      </c>
      <c r="G179" s="313">
        <v>5</v>
      </c>
      <c r="H179" s="313">
        <v>16</v>
      </c>
      <c r="I179" s="313">
        <v>6</v>
      </c>
      <c r="J179" s="74">
        <f t="shared" si="9"/>
        <v>32</v>
      </c>
      <c r="K179" s="313">
        <v>10</v>
      </c>
      <c r="L179" s="313">
        <v>6</v>
      </c>
      <c r="M179" s="313">
        <v>5</v>
      </c>
      <c r="N179" s="313">
        <v>5</v>
      </c>
      <c r="O179" s="72">
        <f t="shared" si="8"/>
        <v>26</v>
      </c>
      <c r="P179" s="313">
        <v>12</v>
      </c>
      <c r="Q179" s="313">
        <v>12</v>
      </c>
      <c r="R179" s="313">
        <v>12</v>
      </c>
      <c r="S179" s="313">
        <v>16</v>
      </c>
      <c r="T179" s="76">
        <f t="shared" si="11"/>
        <v>52</v>
      </c>
      <c r="U179" s="75">
        <f t="shared" si="10"/>
        <v>110</v>
      </c>
    </row>
    <row r="180" spans="1:21" x14ac:dyDescent="0.25">
      <c r="A180" s="313">
        <v>174</v>
      </c>
      <c r="B180" s="313"/>
      <c r="C180" s="315"/>
      <c r="D180" s="313"/>
      <c r="E180" s="61"/>
      <c r="F180" s="313">
        <v>5</v>
      </c>
      <c r="G180" s="313">
        <v>5</v>
      </c>
      <c r="H180" s="313">
        <v>16</v>
      </c>
      <c r="I180" s="313">
        <v>6</v>
      </c>
      <c r="J180" s="74">
        <f t="shared" si="9"/>
        <v>32</v>
      </c>
      <c r="K180" s="313">
        <v>10</v>
      </c>
      <c r="L180" s="313">
        <v>6</v>
      </c>
      <c r="M180" s="313">
        <v>5</v>
      </c>
      <c r="N180" s="313">
        <v>5</v>
      </c>
      <c r="O180" s="72">
        <f t="shared" si="8"/>
        <v>26</v>
      </c>
      <c r="P180" s="313">
        <v>12</v>
      </c>
      <c r="Q180" s="313">
        <v>12</v>
      </c>
      <c r="R180" s="313">
        <v>12</v>
      </c>
      <c r="S180" s="313">
        <v>16</v>
      </c>
      <c r="T180" s="76">
        <f t="shared" si="11"/>
        <v>52</v>
      </c>
      <c r="U180" s="75">
        <f t="shared" si="10"/>
        <v>110</v>
      </c>
    </row>
    <row r="181" spans="1:21" x14ac:dyDescent="0.25">
      <c r="A181" s="314">
        <v>175</v>
      </c>
      <c r="B181" s="64"/>
      <c r="C181" s="315"/>
      <c r="D181" s="313"/>
      <c r="E181" s="83"/>
      <c r="F181" s="313">
        <v>5</v>
      </c>
      <c r="G181" s="313">
        <v>5</v>
      </c>
      <c r="H181" s="313">
        <v>16</v>
      </c>
      <c r="I181" s="313">
        <v>6</v>
      </c>
      <c r="J181" s="74">
        <f t="shared" si="9"/>
        <v>32</v>
      </c>
      <c r="K181" s="313">
        <v>10</v>
      </c>
      <c r="L181" s="313">
        <v>6</v>
      </c>
      <c r="M181" s="313">
        <v>5</v>
      </c>
      <c r="N181" s="313">
        <v>5</v>
      </c>
      <c r="O181" s="72">
        <f t="shared" si="8"/>
        <v>26</v>
      </c>
      <c r="P181" s="313">
        <v>12</v>
      </c>
      <c r="Q181" s="313">
        <v>12</v>
      </c>
      <c r="R181" s="313">
        <v>12</v>
      </c>
      <c r="S181" s="313">
        <v>16</v>
      </c>
      <c r="T181" s="76">
        <f t="shared" si="11"/>
        <v>52</v>
      </c>
      <c r="U181" s="75">
        <f t="shared" si="10"/>
        <v>110</v>
      </c>
    </row>
    <row r="182" spans="1:21" x14ac:dyDescent="0.25">
      <c r="A182" s="313">
        <v>176</v>
      </c>
      <c r="B182" s="313"/>
      <c r="C182" s="315"/>
      <c r="D182" s="313"/>
      <c r="E182" s="61"/>
      <c r="F182" s="313">
        <v>5</v>
      </c>
      <c r="G182" s="313">
        <v>5</v>
      </c>
      <c r="H182" s="313">
        <v>16</v>
      </c>
      <c r="I182" s="313">
        <v>6</v>
      </c>
      <c r="J182" s="74">
        <f t="shared" si="9"/>
        <v>32</v>
      </c>
      <c r="K182" s="313">
        <v>10</v>
      </c>
      <c r="L182" s="313">
        <v>6</v>
      </c>
      <c r="M182" s="313">
        <v>5</v>
      </c>
      <c r="N182" s="313">
        <v>5</v>
      </c>
      <c r="O182" s="72">
        <f t="shared" si="8"/>
        <v>26</v>
      </c>
      <c r="P182" s="313">
        <v>12</v>
      </c>
      <c r="Q182" s="313">
        <v>12</v>
      </c>
      <c r="R182" s="313">
        <v>12</v>
      </c>
      <c r="S182" s="313">
        <v>16</v>
      </c>
      <c r="T182" s="76">
        <f t="shared" si="11"/>
        <v>52</v>
      </c>
      <c r="U182" s="75">
        <f t="shared" si="10"/>
        <v>110</v>
      </c>
    </row>
    <row r="183" spans="1:21" x14ac:dyDescent="0.25">
      <c r="A183" s="314">
        <v>177</v>
      </c>
      <c r="B183" s="64"/>
      <c r="C183" s="315"/>
      <c r="D183" s="313"/>
      <c r="E183" s="83"/>
      <c r="F183" s="313">
        <v>5</v>
      </c>
      <c r="G183" s="313">
        <v>5</v>
      </c>
      <c r="H183" s="313">
        <v>16</v>
      </c>
      <c r="I183" s="313">
        <v>6</v>
      </c>
      <c r="J183" s="74">
        <f t="shared" si="9"/>
        <v>32</v>
      </c>
      <c r="K183" s="313">
        <v>10</v>
      </c>
      <c r="L183" s="313">
        <v>6</v>
      </c>
      <c r="M183" s="313">
        <v>5</v>
      </c>
      <c r="N183" s="313">
        <v>5</v>
      </c>
      <c r="O183" s="72">
        <f t="shared" si="8"/>
        <v>26</v>
      </c>
      <c r="P183" s="313">
        <v>12</v>
      </c>
      <c r="Q183" s="313">
        <v>12</v>
      </c>
      <c r="R183" s="313">
        <v>12</v>
      </c>
      <c r="S183" s="313">
        <v>16</v>
      </c>
      <c r="T183" s="76">
        <f t="shared" si="11"/>
        <v>52</v>
      </c>
      <c r="U183" s="75">
        <f t="shared" si="10"/>
        <v>110</v>
      </c>
    </row>
    <row r="184" spans="1:21" x14ac:dyDescent="0.25">
      <c r="A184" s="313">
        <v>178</v>
      </c>
      <c r="B184" s="313"/>
      <c r="C184" s="315"/>
      <c r="D184" s="313"/>
      <c r="E184" s="61"/>
      <c r="F184" s="313">
        <v>5</v>
      </c>
      <c r="G184" s="313">
        <v>5</v>
      </c>
      <c r="H184" s="313">
        <v>16</v>
      </c>
      <c r="I184" s="313">
        <v>6</v>
      </c>
      <c r="J184" s="74">
        <f t="shared" si="9"/>
        <v>32</v>
      </c>
      <c r="K184" s="313">
        <v>10</v>
      </c>
      <c r="L184" s="313">
        <v>6</v>
      </c>
      <c r="M184" s="313">
        <v>5</v>
      </c>
      <c r="N184" s="313">
        <v>5</v>
      </c>
      <c r="O184" s="72">
        <f t="shared" si="8"/>
        <v>26</v>
      </c>
      <c r="P184" s="313">
        <v>12</v>
      </c>
      <c r="Q184" s="313">
        <v>12</v>
      </c>
      <c r="R184" s="313">
        <v>12</v>
      </c>
      <c r="S184" s="313">
        <v>16</v>
      </c>
      <c r="T184" s="76">
        <f t="shared" si="11"/>
        <v>52</v>
      </c>
      <c r="U184" s="75">
        <f t="shared" si="10"/>
        <v>110</v>
      </c>
    </row>
    <row r="185" spans="1:21" x14ac:dyDescent="0.25">
      <c r="A185" s="314">
        <v>179</v>
      </c>
      <c r="B185" s="64"/>
      <c r="C185" s="315"/>
      <c r="D185" s="313"/>
      <c r="E185" s="83"/>
      <c r="F185" s="313">
        <v>5</v>
      </c>
      <c r="G185" s="313">
        <v>5</v>
      </c>
      <c r="H185" s="313">
        <v>16</v>
      </c>
      <c r="I185" s="313">
        <v>6</v>
      </c>
      <c r="J185" s="74">
        <f t="shared" si="9"/>
        <v>32</v>
      </c>
      <c r="K185" s="313">
        <v>10</v>
      </c>
      <c r="L185" s="313">
        <v>6</v>
      </c>
      <c r="M185" s="313">
        <v>5</v>
      </c>
      <c r="N185" s="313">
        <v>5</v>
      </c>
      <c r="O185" s="72">
        <f t="shared" si="8"/>
        <v>26</v>
      </c>
      <c r="P185" s="313">
        <v>12</v>
      </c>
      <c r="Q185" s="313">
        <v>12</v>
      </c>
      <c r="R185" s="313">
        <v>12</v>
      </c>
      <c r="S185" s="313">
        <v>16</v>
      </c>
      <c r="T185" s="76">
        <f t="shared" si="11"/>
        <v>52</v>
      </c>
      <c r="U185" s="75">
        <f t="shared" si="10"/>
        <v>110</v>
      </c>
    </row>
    <row r="186" spans="1:21" x14ac:dyDescent="0.25">
      <c r="A186" s="313">
        <v>180</v>
      </c>
      <c r="B186" s="313"/>
      <c r="C186" s="315"/>
      <c r="D186" s="313"/>
      <c r="E186" s="61"/>
      <c r="F186" s="313">
        <v>5</v>
      </c>
      <c r="G186" s="313">
        <v>5</v>
      </c>
      <c r="H186" s="313">
        <v>16</v>
      </c>
      <c r="I186" s="313">
        <v>6</v>
      </c>
      <c r="J186" s="74">
        <f t="shared" si="9"/>
        <v>32</v>
      </c>
      <c r="K186" s="313">
        <v>10</v>
      </c>
      <c r="L186" s="313">
        <v>6</v>
      </c>
      <c r="M186" s="313">
        <v>5</v>
      </c>
      <c r="N186" s="313">
        <v>5</v>
      </c>
      <c r="O186" s="72">
        <f t="shared" si="8"/>
        <v>26</v>
      </c>
      <c r="P186" s="313">
        <v>12</v>
      </c>
      <c r="Q186" s="313">
        <v>12</v>
      </c>
      <c r="R186" s="313">
        <v>12</v>
      </c>
      <c r="S186" s="313">
        <v>16</v>
      </c>
      <c r="T186" s="76">
        <f t="shared" si="11"/>
        <v>52</v>
      </c>
      <c r="U186" s="75">
        <f t="shared" si="10"/>
        <v>110</v>
      </c>
    </row>
    <row r="187" spans="1:21" x14ac:dyDescent="0.25">
      <c r="A187" s="314">
        <v>181</v>
      </c>
      <c r="B187" s="64"/>
      <c r="C187" s="315"/>
      <c r="D187" s="313"/>
      <c r="E187" s="83"/>
      <c r="F187" s="313">
        <v>5</v>
      </c>
      <c r="G187" s="313">
        <v>5</v>
      </c>
      <c r="H187" s="313">
        <v>16</v>
      </c>
      <c r="I187" s="313">
        <v>6</v>
      </c>
      <c r="J187" s="74">
        <f t="shared" si="9"/>
        <v>32</v>
      </c>
      <c r="K187" s="313">
        <v>10</v>
      </c>
      <c r="L187" s="313">
        <v>6</v>
      </c>
      <c r="M187" s="313">
        <v>5</v>
      </c>
      <c r="N187" s="313">
        <v>5</v>
      </c>
      <c r="O187" s="72">
        <f t="shared" si="8"/>
        <v>26</v>
      </c>
      <c r="P187" s="313">
        <v>12</v>
      </c>
      <c r="Q187" s="313">
        <v>12</v>
      </c>
      <c r="R187" s="313">
        <v>12</v>
      </c>
      <c r="S187" s="313">
        <v>16</v>
      </c>
      <c r="T187" s="76">
        <f t="shared" si="11"/>
        <v>52</v>
      </c>
      <c r="U187" s="75">
        <f t="shared" si="10"/>
        <v>110</v>
      </c>
    </row>
    <row r="188" spans="1:21" x14ac:dyDescent="0.25">
      <c r="A188" s="313">
        <v>182</v>
      </c>
      <c r="B188" s="313"/>
      <c r="C188" s="315"/>
      <c r="D188" s="313"/>
      <c r="E188" s="61"/>
      <c r="F188" s="313">
        <v>5</v>
      </c>
      <c r="G188" s="313">
        <v>5</v>
      </c>
      <c r="H188" s="313">
        <v>16</v>
      </c>
      <c r="I188" s="313">
        <v>6</v>
      </c>
      <c r="J188" s="74">
        <f t="shared" si="9"/>
        <v>32</v>
      </c>
      <c r="K188" s="313">
        <v>10</v>
      </c>
      <c r="L188" s="313">
        <v>6</v>
      </c>
      <c r="M188" s="313">
        <v>5</v>
      </c>
      <c r="N188" s="313">
        <v>5</v>
      </c>
      <c r="O188" s="72">
        <f t="shared" si="8"/>
        <v>26</v>
      </c>
      <c r="P188" s="313">
        <v>12</v>
      </c>
      <c r="Q188" s="313">
        <v>12</v>
      </c>
      <c r="R188" s="313">
        <v>12</v>
      </c>
      <c r="S188" s="313">
        <v>16</v>
      </c>
      <c r="T188" s="76">
        <f t="shared" si="11"/>
        <v>52</v>
      </c>
      <c r="U188" s="75">
        <f t="shared" si="10"/>
        <v>110</v>
      </c>
    </row>
    <row r="189" spans="1:21" x14ac:dyDescent="0.25">
      <c r="A189" s="314">
        <v>183</v>
      </c>
      <c r="B189" s="64"/>
      <c r="C189" s="315"/>
      <c r="D189" s="313"/>
      <c r="E189" s="83"/>
      <c r="F189" s="313">
        <v>5</v>
      </c>
      <c r="G189" s="313">
        <v>5</v>
      </c>
      <c r="H189" s="313">
        <v>16</v>
      </c>
      <c r="I189" s="313">
        <v>6</v>
      </c>
      <c r="J189" s="74">
        <f t="shared" si="9"/>
        <v>32</v>
      </c>
      <c r="K189" s="313">
        <v>10</v>
      </c>
      <c r="L189" s="313">
        <v>6</v>
      </c>
      <c r="M189" s="313">
        <v>5</v>
      </c>
      <c r="N189" s="313">
        <v>5</v>
      </c>
      <c r="O189" s="72">
        <f t="shared" si="8"/>
        <v>26</v>
      </c>
      <c r="P189" s="313">
        <v>12</v>
      </c>
      <c r="Q189" s="313">
        <v>12</v>
      </c>
      <c r="R189" s="313">
        <v>12</v>
      </c>
      <c r="S189" s="313">
        <v>16</v>
      </c>
      <c r="T189" s="76">
        <f t="shared" si="11"/>
        <v>52</v>
      </c>
      <c r="U189" s="75">
        <f t="shared" si="10"/>
        <v>110</v>
      </c>
    </row>
    <row r="190" spans="1:21" x14ac:dyDescent="0.25">
      <c r="A190" s="313">
        <v>184</v>
      </c>
      <c r="B190" s="313"/>
      <c r="C190" s="315"/>
      <c r="D190" s="313"/>
      <c r="E190" s="61"/>
      <c r="F190" s="313">
        <v>5</v>
      </c>
      <c r="G190" s="313">
        <v>5</v>
      </c>
      <c r="H190" s="313">
        <v>16</v>
      </c>
      <c r="I190" s="313">
        <v>6</v>
      </c>
      <c r="J190" s="74">
        <f t="shared" si="9"/>
        <v>32</v>
      </c>
      <c r="K190" s="313">
        <v>10</v>
      </c>
      <c r="L190" s="313">
        <v>6</v>
      </c>
      <c r="M190" s="313">
        <v>5</v>
      </c>
      <c r="N190" s="313">
        <v>5</v>
      </c>
      <c r="O190" s="72">
        <f t="shared" si="8"/>
        <v>26</v>
      </c>
      <c r="P190" s="313">
        <v>12</v>
      </c>
      <c r="Q190" s="313">
        <v>12</v>
      </c>
      <c r="R190" s="313">
        <v>12</v>
      </c>
      <c r="S190" s="313">
        <v>16</v>
      </c>
      <c r="T190" s="76">
        <f t="shared" si="11"/>
        <v>52</v>
      </c>
      <c r="U190" s="75">
        <f t="shared" si="10"/>
        <v>110</v>
      </c>
    </row>
    <row r="191" spans="1:21" x14ac:dyDescent="0.25">
      <c r="A191" s="314">
        <v>185</v>
      </c>
      <c r="B191" s="64"/>
      <c r="C191" s="315"/>
      <c r="D191" s="313"/>
      <c r="E191" s="83"/>
      <c r="F191" s="313">
        <v>5</v>
      </c>
      <c r="G191" s="313">
        <v>5</v>
      </c>
      <c r="H191" s="313">
        <v>16</v>
      </c>
      <c r="I191" s="313">
        <v>6</v>
      </c>
      <c r="J191" s="74">
        <f t="shared" si="9"/>
        <v>32</v>
      </c>
      <c r="K191" s="313">
        <v>10</v>
      </c>
      <c r="L191" s="313">
        <v>6</v>
      </c>
      <c r="M191" s="313">
        <v>5</v>
      </c>
      <c r="N191" s="313">
        <v>5</v>
      </c>
      <c r="O191" s="72">
        <f t="shared" si="8"/>
        <v>26</v>
      </c>
      <c r="P191" s="313">
        <v>12</v>
      </c>
      <c r="Q191" s="313">
        <v>12</v>
      </c>
      <c r="R191" s="313">
        <v>12</v>
      </c>
      <c r="S191" s="313">
        <v>16</v>
      </c>
      <c r="T191" s="76">
        <f t="shared" si="11"/>
        <v>52</v>
      </c>
      <c r="U191" s="75">
        <f t="shared" si="10"/>
        <v>110</v>
      </c>
    </row>
    <row r="192" spans="1:21" x14ac:dyDescent="0.25">
      <c r="A192" s="313">
        <v>186</v>
      </c>
      <c r="B192" s="313"/>
      <c r="C192" s="315"/>
      <c r="D192" s="313"/>
      <c r="E192" s="61"/>
      <c r="F192" s="313">
        <v>5</v>
      </c>
      <c r="G192" s="313">
        <v>5</v>
      </c>
      <c r="H192" s="313">
        <v>16</v>
      </c>
      <c r="I192" s="313">
        <v>6</v>
      </c>
      <c r="J192" s="74">
        <f t="shared" si="9"/>
        <v>32</v>
      </c>
      <c r="K192" s="313">
        <v>10</v>
      </c>
      <c r="L192" s="313">
        <v>6</v>
      </c>
      <c r="M192" s="313">
        <v>5</v>
      </c>
      <c r="N192" s="313">
        <v>5</v>
      </c>
      <c r="O192" s="72">
        <f t="shared" si="8"/>
        <v>26</v>
      </c>
      <c r="P192" s="313">
        <v>12</v>
      </c>
      <c r="Q192" s="313">
        <v>12</v>
      </c>
      <c r="R192" s="313">
        <v>12</v>
      </c>
      <c r="S192" s="313">
        <v>16</v>
      </c>
      <c r="T192" s="76">
        <f t="shared" si="11"/>
        <v>52</v>
      </c>
      <c r="U192" s="75">
        <f t="shared" si="10"/>
        <v>110</v>
      </c>
    </row>
    <row r="193" spans="1:21" x14ac:dyDescent="0.25">
      <c r="A193" s="314">
        <v>187</v>
      </c>
      <c r="B193" s="64"/>
      <c r="C193" s="315"/>
      <c r="D193" s="313"/>
      <c r="E193" s="83"/>
      <c r="F193" s="313">
        <v>5</v>
      </c>
      <c r="G193" s="313">
        <v>5</v>
      </c>
      <c r="H193" s="313">
        <v>16</v>
      </c>
      <c r="I193" s="313">
        <v>6</v>
      </c>
      <c r="J193" s="74">
        <f t="shared" si="9"/>
        <v>32</v>
      </c>
      <c r="K193" s="313">
        <v>10</v>
      </c>
      <c r="L193" s="313">
        <v>6</v>
      </c>
      <c r="M193" s="313">
        <v>5</v>
      </c>
      <c r="N193" s="313">
        <v>5</v>
      </c>
      <c r="O193" s="72">
        <f t="shared" si="8"/>
        <v>26</v>
      </c>
      <c r="P193" s="313">
        <v>12</v>
      </c>
      <c r="Q193" s="313">
        <v>12</v>
      </c>
      <c r="R193" s="313">
        <v>12</v>
      </c>
      <c r="S193" s="313">
        <v>16</v>
      </c>
      <c r="T193" s="76">
        <f t="shared" si="11"/>
        <v>52</v>
      </c>
      <c r="U193" s="75">
        <f t="shared" si="10"/>
        <v>110</v>
      </c>
    </row>
    <row r="194" spans="1:21" x14ac:dyDescent="0.25">
      <c r="A194" s="313">
        <v>188</v>
      </c>
      <c r="B194" s="313"/>
      <c r="C194" s="315"/>
      <c r="D194" s="313"/>
      <c r="E194" s="61"/>
      <c r="F194" s="313">
        <v>5</v>
      </c>
      <c r="G194" s="313">
        <v>5</v>
      </c>
      <c r="H194" s="313">
        <v>16</v>
      </c>
      <c r="I194" s="313">
        <v>6</v>
      </c>
      <c r="J194" s="74">
        <f t="shared" si="9"/>
        <v>32</v>
      </c>
      <c r="K194" s="313">
        <v>10</v>
      </c>
      <c r="L194" s="313">
        <v>6</v>
      </c>
      <c r="M194" s="313">
        <v>5</v>
      </c>
      <c r="N194" s="313">
        <v>5</v>
      </c>
      <c r="O194" s="72">
        <f t="shared" si="8"/>
        <v>26</v>
      </c>
      <c r="P194" s="313">
        <v>12</v>
      </c>
      <c r="Q194" s="313">
        <v>12</v>
      </c>
      <c r="R194" s="313">
        <v>12</v>
      </c>
      <c r="S194" s="313">
        <v>16</v>
      </c>
      <c r="T194" s="76">
        <f t="shared" si="11"/>
        <v>52</v>
      </c>
      <c r="U194" s="75">
        <f t="shared" si="10"/>
        <v>110</v>
      </c>
    </row>
    <row r="195" spans="1:21" x14ac:dyDescent="0.25">
      <c r="A195" s="314">
        <v>189</v>
      </c>
      <c r="B195" s="64"/>
      <c r="C195" s="315"/>
      <c r="D195" s="313"/>
      <c r="E195" s="83"/>
      <c r="F195" s="313">
        <v>5</v>
      </c>
      <c r="G195" s="313">
        <v>5</v>
      </c>
      <c r="H195" s="313">
        <v>16</v>
      </c>
      <c r="I195" s="313">
        <v>6</v>
      </c>
      <c r="J195" s="74">
        <f t="shared" si="9"/>
        <v>32</v>
      </c>
      <c r="K195" s="313">
        <v>10</v>
      </c>
      <c r="L195" s="313">
        <v>6</v>
      </c>
      <c r="M195" s="313">
        <v>5</v>
      </c>
      <c r="N195" s="313">
        <v>5</v>
      </c>
      <c r="O195" s="72">
        <f t="shared" ref="O195:O206" si="12">SUM(K195:N195)</f>
        <v>26</v>
      </c>
      <c r="P195" s="313">
        <v>12</v>
      </c>
      <c r="Q195" s="313">
        <v>12</v>
      </c>
      <c r="R195" s="313">
        <v>12</v>
      </c>
      <c r="S195" s="313">
        <v>16</v>
      </c>
      <c r="T195" s="76">
        <f t="shared" si="11"/>
        <v>52</v>
      </c>
      <c r="U195" s="75">
        <f t="shared" si="10"/>
        <v>110</v>
      </c>
    </row>
    <row r="196" spans="1:21" x14ac:dyDescent="0.25">
      <c r="A196" s="313">
        <v>190</v>
      </c>
      <c r="B196" s="313"/>
      <c r="C196" s="315"/>
      <c r="D196" s="313"/>
      <c r="E196" s="61"/>
      <c r="F196" s="313">
        <v>5</v>
      </c>
      <c r="G196" s="313">
        <v>5</v>
      </c>
      <c r="H196" s="313">
        <v>16</v>
      </c>
      <c r="I196" s="313">
        <v>6</v>
      </c>
      <c r="J196" s="74">
        <f t="shared" si="9"/>
        <v>32</v>
      </c>
      <c r="K196" s="313">
        <v>10</v>
      </c>
      <c r="L196" s="313">
        <v>6</v>
      </c>
      <c r="M196" s="313">
        <v>5</v>
      </c>
      <c r="N196" s="313">
        <v>5</v>
      </c>
      <c r="O196" s="72">
        <f t="shared" si="12"/>
        <v>26</v>
      </c>
      <c r="P196" s="313">
        <v>12</v>
      </c>
      <c r="Q196" s="313">
        <v>12</v>
      </c>
      <c r="R196" s="313">
        <v>12</v>
      </c>
      <c r="S196" s="313">
        <v>16</v>
      </c>
      <c r="T196" s="76">
        <f t="shared" si="11"/>
        <v>52</v>
      </c>
      <c r="U196" s="75">
        <f t="shared" si="10"/>
        <v>110</v>
      </c>
    </row>
    <row r="197" spans="1:21" x14ac:dyDescent="0.25">
      <c r="A197" s="314">
        <v>191</v>
      </c>
      <c r="B197" s="64"/>
      <c r="C197" s="315"/>
      <c r="D197" s="313"/>
      <c r="E197" s="83"/>
      <c r="F197" s="313">
        <v>5</v>
      </c>
      <c r="G197" s="313">
        <v>5</v>
      </c>
      <c r="H197" s="313">
        <v>16</v>
      </c>
      <c r="I197" s="313">
        <v>6</v>
      </c>
      <c r="J197" s="74">
        <f t="shared" si="9"/>
        <v>32</v>
      </c>
      <c r="K197" s="313">
        <v>10</v>
      </c>
      <c r="L197" s="313">
        <v>6</v>
      </c>
      <c r="M197" s="313">
        <v>5</v>
      </c>
      <c r="N197" s="313">
        <v>5</v>
      </c>
      <c r="O197" s="72">
        <f t="shared" si="12"/>
        <v>26</v>
      </c>
      <c r="P197" s="313">
        <v>12</v>
      </c>
      <c r="Q197" s="313">
        <v>12</v>
      </c>
      <c r="R197" s="313">
        <v>12</v>
      </c>
      <c r="S197" s="313">
        <v>16</v>
      </c>
      <c r="T197" s="76">
        <f t="shared" si="11"/>
        <v>52</v>
      </c>
      <c r="U197" s="75">
        <f t="shared" si="10"/>
        <v>110</v>
      </c>
    </row>
    <row r="198" spans="1:21" x14ac:dyDescent="0.25">
      <c r="A198" s="313">
        <v>192</v>
      </c>
      <c r="B198" s="313"/>
      <c r="C198" s="315"/>
      <c r="D198" s="313"/>
      <c r="E198" s="61"/>
      <c r="F198" s="313">
        <v>5</v>
      </c>
      <c r="G198" s="313">
        <v>5</v>
      </c>
      <c r="H198" s="313">
        <v>16</v>
      </c>
      <c r="I198" s="313">
        <v>6</v>
      </c>
      <c r="J198" s="74">
        <f t="shared" si="9"/>
        <v>32</v>
      </c>
      <c r="K198" s="313">
        <v>10</v>
      </c>
      <c r="L198" s="313">
        <v>6</v>
      </c>
      <c r="M198" s="313">
        <v>5</v>
      </c>
      <c r="N198" s="313">
        <v>5</v>
      </c>
      <c r="O198" s="72">
        <f t="shared" si="12"/>
        <v>26</v>
      </c>
      <c r="P198" s="313">
        <v>12</v>
      </c>
      <c r="Q198" s="313">
        <v>12</v>
      </c>
      <c r="R198" s="313">
        <v>12</v>
      </c>
      <c r="S198" s="313">
        <v>16</v>
      </c>
      <c r="T198" s="76">
        <f t="shared" si="11"/>
        <v>52</v>
      </c>
      <c r="U198" s="75">
        <f t="shared" si="10"/>
        <v>110</v>
      </c>
    </row>
    <row r="199" spans="1:21" x14ac:dyDescent="0.25">
      <c r="A199" s="314">
        <v>193</v>
      </c>
      <c r="B199" s="64"/>
      <c r="C199" s="315"/>
      <c r="D199" s="313"/>
      <c r="E199" s="83"/>
      <c r="F199" s="313">
        <v>5</v>
      </c>
      <c r="G199" s="313">
        <v>5</v>
      </c>
      <c r="H199" s="313">
        <v>16</v>
      </c>
      <c r="I199" s="313">
        <v>6</v>
      </c>
      <c r="J199" s="74">
        <f t="shared" si="9"/>
        <v>32</v>
      </c>
      <c r="K199" s="313">
        <v>10</v>
      </c>
      <c r="L199" s="313">
        <v>6</v>
      </c>
      <c r="M199" s="313">
        <v>5</v>
      </c>
      <c r="N199" s="313">
        <v>5</v>
      </c>
      <c r="O199" s="72">
        <f t="shared" si="12"/>
        <v>26</v>
      </c>
      <c r="P199" s="313">
        <v>12</v>
      </c>
      <c r="Q199" s="313">
        <v>12</v>
      </c>
      <c r="R199" s="313">
        <v>12</v>
      </c>
      <c r="S199" s="313">
        <v>16</v>
      </c>
      <c r="T199" s="76">
        <f t="shared" si="11"/>
        <v>52</v>
      </c>
      <c r="U199" s="75">
        <f t="shared" si="10"/>
        <v>110</v>
      </c>
    </row>
    <row r="200" spans="1:21" x14ac:dyDescent="0.25">
      <c r="A200" s="313">
        <v>194</v>
      </c>
      <c r="B200" s="313"/>
      <c r="C200" s="315"/>
      <c r="D200" s="313"/>
      <c r="E200" s="61"/>
      <c r="F200" s="313">
        <v>5</v>
      </c>
      <c r="G200" s="313">
        <v>5</v>
      </c>
      <c r="H200" s="313">
        <v>16</v>
      </c>
      <c r="I200" s="313">
        <v>6</v>
      </c>
      <c r="J200" s="74">
        <f t="shared" ref="J200:J206" si="13">SUM(F200:I200)</f>
        <v>32</v>
      </c>
      <c r="K200" s="313">
        <v>10</v>
      </c>
      <c r="L200" s="313">
        <v>6</v>
      </c>
      <c r="M200" s="313">
        <v>5</v>
      </c>
      <c r="N200" s="313">
        <v>5</v>
      </c>
      <c r="O200" s="72">
        <f t="shared" si="12"/>
        <v>26</v>
      </c>
      <c r="P200" s="313">
        <v>12</v>
      </c>
      <c r="Q200" s="313">
        <v>12</v>
      </c>
      <c r="R200" s="313">
        <v>12</v>
      </c>
      <c r="S200" s="313">
        <v>16</v>
      </c>
      <c r="T200" s="76">
        <f t="shared" si="11"/>
        <v>52</v>
      </c>
      <c r="U200" s="75">
        <f t="shared" ref="U200:U206" si="14">SUM(T200,O200,J200)</f>
        <v>110</v>
      </c>
    </row>
    <row r="201" spans="1:21" x14ac:dyDescent="0.25">
      <c r="A201" s="314">
        <v>195</v>
      </c>
      <c r="B201" s="64"/>
      <c r="C201" s="315"/>
      <c r="D201" s="313"/>
      <c r="E201" s="83"/>
      <c r="F201" s="313">
        <v>5</v>
      </c>
      <c r="G201" s="313">
        <v>5</v>
      </c>
      <c r="H201" s="313">
        <v>16</v>
      </c>
      <c r="I201" s="313">
        <v>6</v>
      </c>
      <c r="J201" s="74">
        <f t="shared" si="13"/>
        <v>32</v>
      </c>
      <c r="K201" s="313">
        <v>10</v>
      </c>
      <c r="L201" s="313">
        <v>6</v>
      </c>
      <c r="M201" s="313">
        <v>5</v>
      </c>
      <c r="N201" s="313">
        <v>5</v>
      </c>
      <c r="O201" s="72">
        <f t="shared" si="12"/>
        <v>26</v>
      </c>
      <c r="P201" s="313">
        <v>12</v>
      </c>
      <c r="Q201" s="313">
        <v>12</v>
      </c>
      <c r="R201" s="313">
        <v>12</v>
      </c>
      <c r="S201" s="313">
        <v>16</v>
      </c>
      <c r="T201" s="76">
        <f t="shared" si="11"/>
        <v>52</v>
      </c>
      <c r="U201" s="75">
        <f t="shared" si="14"/>
        <v>110</v>
      </c>
    </row>
    <row r="202" spans="1:21" x14ac:dyDescent="0.25">
      <c r="A202" s="313">
        <v>196</v>
      </c>
      <c r="B202" s="313"/>
      <c r="C202" s="315"/>
      <c r="D202" s="313"/>
      <c r="E202" s="61"/>
      <c r="F202" s="313">
        <v>5</v>
      </c>
      <c r="G202" s="313">
        <v>5</v>
      </c>
      <c r="H202" s="313">
        <v>16</v>
      </c>
      <c r="I202" s="313">
        <v>6</v>
      </c>
      <c r="J202" s="74">
        <f t="shared" si="13"/>
        <v>32</v>
      </c>
      <c r="K202" s="313">
        <v>10</v>
      </c>
      <c r="L202" s="313">
        <v>6</v>
      </c>
      <c r="M202" s="313">
        <v>5</v>
      </c>
      <c r="N202" s="313">
        <v>5</v>
      </c>
      <c r="O202" s="72">
        <f t="shared" si="12"/>
        <v>26</v>
      </c>
      <c r="P202" s="313">
        <v>12</v>
      </c>
      <c r="Q202" s="313">
        <v>12</v>
      </c>
      <c r="R202" s="313">
        <v>12</v>
      </c>
      <c r="S202" s="313">
        <v>16</v>
      </c>
      <c r="T202" s="76">
        <f>SUM(P202:S202)</f>
        <v>52</v>
      </c>
      <c r="U202" s="75">
        <f t="shared" si="14"/>
        <v>110</v>
      </c>
    </row>
    <row r="203" spans="1:21" x14ac:dyDescent="0.25">
      <c r="A203" s="314">
        <v>197</v>
      </c>
      <c r="B203" s="64"/>
      <c r="C203" s="315"/>
      <c r="D203" s="313"/>
      <c r="E203" s="83"/>
      <c r="F203" s="313">
        <v>5</v>
      </c>
      <c r="G203" s="313">
        <v>5</v>
      </c>
      <c r="H203" s="313">
        <v>16</v>
      </c>
      <c r="I203" s="313">
        <v>6</v>
      </c>
      <c r="J203" s="74">
        <f t="shared" si="13"/>
        <v>32</v>
      </c>
      <c r="K203" s="313">
        <v>10</v>
      </c>
      <c r="L203" s="313">
        <v>6</v>
      </c>
      <c r="M203" s="313">
        <v>5</v>
      </c>
      <c r="N203" s="313">
        <v>5</v>
      </c>
      <c r="O203" s="72">
        <f t="shared" si="12"/>
        <v>26</v>
      </c>
      <c r="P203" s="313">
        <v>12</v>
      </c>
      <c r="Q203" s="313">
        <v>12</v>
      </c>
      <c r="R203" s="313">
        <v>12</v>
      </c>
      <c r="S203" s="313">
        <v>16</v>
      </c>
      <c r="T203" s="76">
        <f>SUM(P203:S203)</f>
        <v>52</v>
      </c>
      <c r="U203" s="75">
        <f t="shared" si="14"/>
        <v>110</v>
      </c>
    </row>
    <row r="204" spans="1:21" x14ac:dyDescent="0.25">
      <c r="A204" s="313">
        <v>198</v>
      </c>
      <c r="B204" s="313"/>
      <c r="C204" s="315"/>
      <c r="D204" s="313"/>
      <c r="E204" s="61"/>
      <c r="F204" s="313">
        <v>5</v>
      </c>
      <c r="G204" s="313">
        <v>5</v>
      </c>
      <c r="H204" s="313">
        <v>16</v>
      </c>
      <c r="I204" s="313">
        <v>6</v>
      </c>
      <c r="J204" s="74">
        <f t="shared" si="13"/>
        <v>32</v>
      </c>
      <c r="K204" s="313">
        <v>10</v>
      </c>
      <c r="L204" s="313">
        <v>6</v>
      </c>
      <c r="M204" s="313">
        <v>5</v>
      </c>
      <c r="N204" s="313">
        <v>5</v>
      </c>
      <c r="O204" s="72">
        <f t="shared" si="12"/>
        <v>26</v>
      </c>
      <c r="P204" s="313">
        <v>12</v>
      </c>
      <c r="Q204" s="313">
        <v>12</v>
      </c>
      <c r="R204" s="313">
        <v>12</v>
      </c>
      <c r="S204" s="313">
        <v>16</v>
      </c>
      <c r="T204" s="76">
        <f>SUM(P204:S204)</f>
        <v>52</v>
      </c>
      <c r="U204" s="75">
        <f t="shared" si="14"/>
        <v>110</v>
      </c>
    </row>
    <row r="205" spans="1:21" x14ac:dyDescent="0.25">
      <c r="A205" s="314">
        <v>199</v>
      </c>
      <c r="B205" s="64"/>
      <c r="C205" s="315"/>
      <c r="D205" s="313"/>
      <c r="E205" s="83"/>
      <c r="F205" s="313">
        <v>5</v>
      </c>
      <c r="G205" s="313">
        <v>5</v>
      </c>
      <c r="H205" s="313">
        <v>16</v>
      </c>
      <c r="I205" s="313">
        <v>6</v>
      </c>
      <c r="J205" s="74">
        <f t="shared" si="13"/>
        <v>32</v>
      </c>
      <c r="K205" s="313">
        <v>10</v>
      </c>
      <c r="L205" s="313">
        <v>6</v>
      </c>
      <c r="M205" s="313">
        <v>5</v>
      </c>
      <c r="N205" s="313">
        <v>5</v>
      </c>
      <c r="O205" s="72">
        <f t="shared" si="12"/>
        <v>26</v>
      </c>
      <c r="P205" s="313">
        <v>12</v>
      </c>
      <c r="Q205" s="313">
        <v>12</v>
      </c>
      <c r="R205" s="313">
        <v>12</v>
      </c>
      <c r="S205" s="313">
        <v>16</v>
      </c>
      <c r="T205" s="76">
        <f>SUM(P205:S205)</f>
        <v>52</v>
      </c>
      <c r="U205" s="75">
        <f t="shared" si="14"/>
        <v>110</v>
      </c>
    </row>
    <row r="206" spans="1:21" x14ac:dyDescent="0.25">
      <c r="A206" s="313">
        <v>200</v>
      </c>
      <c r="B206" s="313"/>
      <c r="C206" s="315"/>
      <c r="D206" s="313"/>
      <c r="E206" s="61"/>
      <c r="F206" s="313">
        <v>5</v>
      </c>
      <c r="G206" s="313">
        <v>5</v>
      </c>
      <c r="H206" s="313">
        <v>16</v>
      </c>
      <c r="I206" s="313">
        <v>6</v>
      </c>
      <c r="J206" s="74">
        <f t="shared" si="13"/>
        <v>32</v>
      </c>
      <c r="K206" s="313">
        <v>10</v>
      </c>
      <c r="L206" s="313">
        <v>6</v>
      </c>
      <c r="M206" s="313">
        <v>5</v>
      </c>
      <c r="N206" s="313">
        <v>5</v>
      </c>
      <c r="O206" s="72">
        <f t="shared" si="12"/>
        <v>26</v>
      </c>
      <c r="P206" s="313">
        <v>12</v>
      </c>
      <c r="Q206" s="313">
        <v>12</v>
      </c>
      <c r="R206" s="313">
        <v>12</v>
      </c>
      <c r="S206" s="313">
        <v>16</v>
      </c>
      <c r="T206" s="76">
        <f>SUM(P206:S206)</f>
        <v>52</v>
      </c>
      <c r="U206" s="75">
        <f t="shared" si="14"/>
        <v>110</v>
      </c>
    </row>
    <row r="207" spans="1:21" x14ac:dyDescent="0.25">
      <c r="A207" s="62"/>
      <c r="B207" s="62"/>
      <c r="C207" s="186"/>
      <c r="D207" s="62"/>
      <c r="E207" s="62"/>
      <c r="F207" s="62"/>
      <c r="G207" s="62"/>
      <c r="H207" s="62"/>
      <c r="I207" s="62"/>
      <c r="J207" s="63"/>
      <c r="K207" s="62"/>
      <c r="L207" s="62"/>
      <c r="M207" s="62"/>
      <c r="N207" s="62"/>
      <c r="P207" s="62"/>
      <c r="Q207" s="62"/>
      <c r="R207" s="62"/>
      <c r="S207" s="62"/>
    </row>
    <row r="208" spans="1:21" x14ac:dyDescent="0.25">
      <c r="A208" s="62"/>
      <c r="B208" s="62"/>
      <c r="C208" s="186"/>
      <c r="D208" s="62"/>
      <c r="E208" s="62"/>
      <c r="F208" s="62"/>
      <c r="G208" s="62"/>
      <c r="H208" s="62"/>
      <c r="I208" s="62"/>
      <c r="J208" s="63"/>
      <c r="K208" s="62"/>
      <c r="L208" s="62"/>
      <c r="M208" s="62"/>
      <c r="N208" s="62"/>
      <c r="P208" s="62"/>
      <c r="Q208" s="62"/>
      <c r="R208" s="62"/>
      <c r="S208" s="62"/>
    </row>
    <row r="209" spans="1:19" x14ac:dyDescent="0.25">
      <c r="A209" s="62"/>
      <c r="B209" s="62"/>
      <c r="C209" s="186"/>
      <c r="D209" s="62"/>
      <c r="E209" s="62"/>
      <c r="F209" s="62"/>
      <c r="G209" s="62"/>
      <c r="H209" s="62"/>
      <c r="I209" s="62"/>
      <c r="J209" s="63"/>
      <c r="K209" s="62"/>
      <c r="L209" s="62"/>
      <c r="M209" s="62"/>
      <c r="N209" s="62"/>
      <c r="P209" s="62"/>
      <c r="Q209" s="62"/>
      <c r="R209" s="62"/>
      <c r="S209" s="62"/>
    </row>
    <row r="210" spans="1:19" x14ac:dyDescent="0.25">
      <c r="A210" s="62"/>
      <c r="B210" s="62"/>
      <c r="C210" s="186"/>
      <c r="D210" s="62"/>
      <c r="E210" s="62"/>
      <c r="F210" s="62"/>
      <c r="G210" s="62"/>
      <c r="H210" s="62"/>
      <c r="I210" s="62"/>
      <c r="J210" s="63"/>
      <c r="K210" s="62"/>
      <c r="L210" s="62"/>
      <c r="M210" s="62"/>
      <c r="N210" s="62"/>
      <c r="P210" s="62"/>
      <c r="Q210" s="62"/>
      <c r="R210" s="62"/>
      <c r="S210" s="62"/>
    </row>
    <row r="211" spans="1:19" x14ac:dyDescent="0.25">
      <c r="A211" s="62"/>
      <c r="B211" s="62"/>
      <c r="C211" s="186"/>
      <c r="D211" s="62"/>
      <c r="E211" s="62"/>
      <c r="F211" s="62"/>
      <c r="G211" s="62"/>
      <c r="H211" s="62"/>
      <c r="I211" s="62"/>
      <c r="J211" s="63"/>
      <c r="K211" s="62"/>
      <c r="L211" s="62"/>
      <c r="M211" s="62"/>
      <c r="N211" s="62"/>
      <c r="P211" s="62"/>
      <c r="Q211" s="62"/>
      <c r="R211" s="62"/>
      <c r="S211" s="62"/>
    </row>
    <row r="212" spans="1:19" x14ac:dyDescent="0.25">
      <c r="A212" s="62"/>
      <c r="B212" s="62"/>
      <c r="C212" s="186"/>
      <c r="D212" s="62"/>
      <c r="E212" s="62"/>
      <c r="F212" s="62"/>
      <c r="G212" s="62"/>
      <c r="H212" s="62"/>
      <c r="I212" s="62"/>
      <c r="J212" s="63"/>
      <c r="K212" s="62"/>
      <c r="L212" s="62"/>
      <c r="M212" s="62"/>
      <c r="N212" s="62"/>
      <c r="P212" s="62"/>
      <c r="Q212" s="62"/>
      <c r="R212" s="62"/>
      <c r="S212" s="62"/>
    </row>
    <row r="213" spans="1:19" x14ac:dyDescent="0.25">
      <c r="A213" s="62"/>
      <c r="B213" s="62"/>
      <c r="C213" s="186"/>
      <c r="D213" s="62"/>
      <c r="E213" s="62"/>
      <c r="F213" s="62"/>
      <c r="G213" s="62"/>
      <c r="H213" s="62"/>
      <c r="I213" s="62"/>
      <c r="J213" s="63"/>
      <c r="K213" s="62"/>
      <c r="L213" s="62"/>
      <c r="M213" s="62"/>
      <c r="N213" s="62"/>
      <c r="P213" s="62"/>
      <c r="Q213" s="62"/>
      <c r="R213" s="62"/>
      <c r="S213" s="62"/>
    </row>
    <row r="214" spans="1:19" x14ac:dyDescent="0.25">
      <c r="A214" s="62"/>
      <c r="B214" s="62"/>
      <c r="C214" s="186"/>
      <c r="D214" s="62"/>
      <c r="E214" s="62"/>
      <c r="F214" s="62"/>
      <c r="G214" s="62"/>
      <c r="H214" s="62"/>
      <c r="I214" s="62"/>
      <c r="J214" s="63"/>
      <c r="K214" s="62"/>
      <c r="L214" s="62"/>
      <c r="M214" s="62"/>
      <c r="N214" s="62"/>
      <c r="P214" s="62"/>
      <c r="Q214" s="62"/>
      <c r="R214" s="62"/>
      <c r="S214" s="62"/>
    </row>
    <row r="215" spans="1:19" x14ac:dyDescent="0.25">
      <c r="A215" s="62"/>
      <c r="B215" s="62"/>
      <c r="C215" s="186"/>
      <c r="D215" s="62"/>
      <c r="E215" s="62"/>
      <c r="F215" s="62"/>
      <c r="G215" s="62"/>
      <c r="H215" s="62"/>
      <c r="I215" s="62"/>
      <c r="J215" s="63"/>
      <c r="K215" s="62"/>
      <c r="L215" s="62"/>
      <c r="M215" s="62"/>
      <c r="N215" s="62"/>
      <c r="P215" s="62"/>
      <c r="Q215" s="62"/>
      <c r="R215" s="62"/>
      <c r="S215" s="62"/>
    </row>
    <row r="216" spans="1:19" x14ac:dyDescent="0.25">
      <c r="A216" s="62"/>
      <c r="B216" s="62"/>
      <c r="C216" s="186"/>
      <c r="D216" s="62"/>
      <c r="E216" s="62"/>
      <c r="F216" s="62"/>
      <c r="G216" s="62"/>
      <c r="H216" s="62"/>
      <c r="I216" s="62"/>
      <c r="J216" s="63"/>
      <c r="K216" s="62"/>
      <c r="L216" s="62"/>
      <c r="M216" s="62"/>
      <c r="N216" s="62"/>
      <c r="P216" s="62"/>
      <c r="Q216" s="62"/>
      <c r="R216" s="62"/>
      <c r="S216" s="62"/>
    </row>
    <row r="217" spans="1:19" x14ac:dyDescent="0.25">
      <c r="A217" s="62"/>
      <c r="B217" s="62"/>
      <c r="C217" s="186"/>
      <c r="D217" s="62"/>
      <c r="E217" s="62"/>
      <c r="F217" s="62"/>
      <c r="G217" s="62"/>
      <c r="H217" s="62"/>
      <c r="I217" s="62"/>
      <c r="J217" s="63"/>
      <c r="K217" s="62"/>
      <c r="L217" s="62"/>
      <c r="M217" s="62"/>
      <c r="N217" s="62"/>
      <c r="P217" s="62"/>
      <c r="Q217" s="62"/>
      <c r="R217" s="62"/>
      <c r="S217" s="62"/>
    </row>
    <row r="218" spans="1:19" x14ac:dyDescent="0.25">
      <c r="A218" s="62"/>
      <c r="B218" s="62"/>
      <c r="C218" s="186"/>
      <c r="D218" s="62"/>
      <c r="E218" s="62"/>
      <c r="F218" s="62"/>
      <c r="G218" s="62"/>
      <c r="H218" s="62"/>
      <c r="I218" s="62"/>
      <c r="J218" s="63"/>
      <c r="K218" s="62"/>
      <c r="L218" s="62"/>
      <c r="M218" s="62"/>
      <c r="N218" s="62"/>
      <c r="P218" s="62"/>
      <c r="Q218" s="62"/>
      <c r="R218" s="62"/>
      <c r="S218" s="62"/>
    </row>
    <row r="219" spans="1:19" x14ac:dyDescent="0.25">
      <c r="A219" s="62"/>
      <c r="B219" s="62"/>
      <c r="C219" s="186"/>
      <c r="D219" s="62"/>
      <c r="E219" s="62"/>
      <c r="F219" s="62"/>
      <c r="G219" s="62"/>
      <c r="H219" s="62"/>
      <c r="I219" s="62"/>
      <c r="J219" s="63"/>
      <c r="K219" s="62"/>
      <c r="L219" s="62"/>
      <c r="M219" s="62"/>
      <c r="N219" s="62"/>
      <c r="P219" s="62"/>
      <c r="Q219" s="62"/>
      <c r="R219" s="62"/>
      <c r="S219" s="62"/>
    </row>
    <row r="220" spans="1:19" x14ac:dyDescent="0.25">
      <c r="A220" s="62"/>
      <c r="B220" s="62"/>
      <c r="C220" s="186"/>
      <c r="D220" s="62"/>
      <c r="E220" s="62"/>
      <c r="F220" s="62"/>
      <c r="G220" s="62"/>
      <c r="H220" s="62"/>
      <c r="I220" s="62"/>
      <c r="J220" s="63"/>
      <c r="K220" s="62"/>
      <c r="L220" s="62"/>
      <c r="M220" s="62"/>
      <c r="N220" s="62"/>
      <c r="P220" s="62"/>
      <c r="Q220" s="62"/>
      <c r="R220" s="62"/>
      <c r="S220" s="62"/>
    </row>
    <row r="221" spans="1:19" x14ac:dyDescent="0.25">
      <c r="A221" s="62"/>
      <c r="B221" s="62"/>
      <c r="C221" s="186"/>
      <c r="D221" s="62"/>
      <c r="E221" s="62"/>
      <c r="F221" s="62"/>
      <c r="G221" s="62"/>
      <c r="H221" s="62"/>
      <c r="I221" s="62"/>
      <c r="J221" s="63"/>
      <c r="K221" s="62"/>
      <c r="L221" s="62"/>
      <c r="M221" s="62"/>
      <c r="N221" s="62"/>
      <c r="P221" s="62"/>
      <c r="Q221" s="62"/>
      <c r="R221" s="62"/>
      <c r="S221" s="62"/>
    </row>
    <row r="222" spans="1:19" x14ac:dyDescent="0.25">
      <c r="A222" s="62"/>
      <c r="B222" s="62"/>
      <c r="C222" s="186"/>
      <c r="D222" s="62"/>
      <c r="E222" s="62"/>
      <c r="F222" s="62"/>
      <c r="G222" s="62"/>
      <c r="H222" s="62"/>
      <c r="I222" s="62"/>
      <c r="J222" s="63"/>
      <c r="K222" s="62"/>
      <c r="L222" s="62"/>
      <c r="M222" s="62"/>
      <c r="N222" s="62"/>
      <c r="P222" s="62"/>
      <c r="Q222" s="62"/>
      <c r="R222" s="62"/>
      <c r="S222" s="62"/>
    </row>
    <row r="223" spans="1:19" x14ac:dyDescent="0.25">
      <c r="A223" s="62"/>
      <c r="B223" s="62"/>
      <c r="C223" s="186"/>
      <c r="D223" s="62"/>
      <c r="E223" s="62"/>
      <c r="F223" s="62"/>
      <c r="G223" s="62"/>
      <c r="H223" s="62"/>
      <c r="I223" s="62"/>
      <c r="J223" s="63"/>
      <c r="K223" s="62"/>
      <c r="L223" s="62"/>
      <c r="M223" s="62"/>
      <c r="N223" s="62"/>
      <c r="P223" s="62"/>
      <c r="Q223" s="62"/>
      <c r="R223" s="62"/>
      <c r="S223" s="62"/>
    </row>
    <row r="224" spans="1:19" x14ac:dyDescent="0.25">
      <c r="A224" s="62"/>
      <c r="B224" s="62"/>
      <c r="C224" s="186"/>
      <c r="D224" s="62"/>
      <c r="E224" s="62"/>
      <c r="F224" s="62"/>
      <c r="G224" s="62"/>
      <c r="H224" s="62"/>
      <c r="I224" s="62"/>
      <c r="J224" s="63"/>
      <c r="K224" s="62"/>
      <c r="L224" s="62"/>
      <c r="M224" s="62"/>
      <c r="N224" s="62"/>
      <c r="P224" s="62"/>
      <c r="Q224" s="62"/>
      <c r="R224" s="62"/>
      <c r="S224" s="62"/>
    </row>
    <row r="225" spans="1:19" x14ac:dyDescent="0.25">
      <c r="A225" s="62"/>
      <c r="B225" s="62"/>
      <c r="C225" s="186"/>
      <c r="D225" s="62"/>
      <c r="E225" s="62"/>
      <c r="F225" s="62"/>
      <c r="G225" s="62"/>
      <c r="H225" s="62"/>
      <c r="I225" s="62"/>
      <c r="J225" s="63"/>
      <c r="K225" s="62"/>
      <c r="L225" s="62"/>
      <c r="M225" s="62"/>
      <c r="N225" s="62"/>
      <c r="P225" s="62"/>
      <c r="Q225" s="62"/>
      <c r="R225" s="62"/>
      <c r="S225" s="62"/>
    </row>
    <row r="226" spans="1:19" x14ac:dyDescent="0.25">
      <c r="A226" s="62"/>
      <c r="B226" s="62"/>
      <c r="C226" s="186"/>
      <c r="D226" s="62"/>
      <c r="E226" s="62"/>
      <c r="F226" s="62"/>
      <c r="G226" s="62"/>
      <c r="H226" s="62"/>
      <c r="I226" s="62"/>
      <c r="J226" s="63"/>
      <c r="K226" s="62"/>
      <c r="L226" s="62"/>
      <c r="M226" s="62"/>
      <c r="N226" s="62"/>
      <c r="P226" s="62"/>
      <c r="Q226" s="62"/>
      <c r="R226" s="62"/>
      <c r="S226" s="62"/>
    </row>
    <row r="227" spans="1:19" x14ac:dyDescent="0.25">
      <c r="A227" s="62"/>
      <c r="B227" s="62"/>
      <c r="C227" s="186"/>
      <c r="D227" s="62"/>
      <c r="E227" s="62"/>
      <c r="F227" s="62"/>
      <c r="G227" s="62"/>
      <c r="H227" s="62"/>
      <c r="I227" s="62"/>
      <c r="J227" s="63"/>
      <c r="K227" s="62"/>
      <c r="L227" s="62"/>
      <c r="M227" s="62"/>
      <c r="N227" s="62"/>
      <c r="P227" s="62"/>
      <c r="Q227" s="62"/>
      <c r="R227" s="62"/>
      <c r="S227" s="62"/>
    </row>
    <row r="228" spans="1:19" x14ac:dyDescent="0.25">
      <c r="A228" s="62"/>
      <c r="B228" s="62"/>
      <c r="C228" s="186"/>
      <c r="D228" s="62"/>
      <c r="E228" s="62"/>
      <c r="F228" s="62"/>
      <c r="G228" s="62"/>
      <c r="H228" s="62"/>
      <c r="I228" s="62"/>
      <c r="J228" s="63"/>
      <c r="K228" s="62"/>
      <c r="L228" s="62"/>
      <c r="M228" s="62"/>
      <c r="N228" s="62"/>
      <c r="P228" s="62"/>
      <c r="Q228" s="62"/>
      <c r="R228" s="62"/>
      <c r="S228" s="62"/>
    </row>
    <row r="229" spans="1:19" x14ac:dyDescent="0.25">
      <c r="A229" s="62"/>
      <c r="B229" s="62"/>
      <c r="C229" s="186"/>
      <c r="D229" s="62"/>
      <c r="E229" s="62"/>
      <c r="F229" s="62"/>
      <c r="G229" s="62"/>
      <c r="H229" s="62"/>
      <c r="I229" s="62"/>
      <c r="J229" s="63"/>
      <c r="K229" s="62"/>
      <c r="L229" s="62"/>
      <c r="M229" s="62"/>
      <c r="N229" s="62"/>
      <c r="P229" s="62"/>
      <c r="Q229" s="62"/>
      <c r="R229" s="62"/>
      <c r="S229" s="62"/>
    </row>
    <row r="230" spans="1:19" x14ac:dyDescent="0.25">
      <c r="A230" s="62"/>
      <c r="B230" s="62"/>
      <c r="C230" s="186"/>
      <c r="D230" s="62"/>
      <c r="E230" s="62"/>
      <c r="F230" s="62"/>
      <c r="G230" s="62"/>
      <c r="H230" s="62"/>
      <c r="I230" s="62"/>
      <c r="J230" s="63"/>
      <c r="K230" s="62"/>
      <c r="L230" s="62"/>
      <c r="M230" s="62"/>
      <c r="N230" s="62"/>
      <c r="P230" s="62"/>
      <c r="Q230" s="62"/>
      <c r="R230" s="62"/>
      <c r="S230" s="62"/>
    </row>
    <row r="231" spans="1:19" x14ac:dyDescent="0.25">
      <c r="A231" s="62"/>
      <c r="B231" s="62"/>
      <c r="C231" s="186"/>
      <c r="D231" s="62"/>
      <c r="E231" s="62"/>
      <c r="F231" s="62"/>
      <c r="G231" s="62"/>
      <c r="H231" s="62"/>
      <c r="I231" s="62"/>
      <c r="J231" s="63"/>
      <c r="K231" s="62"/>
      <c r="L231" s="62"/>
      <c r="M231" s="62"/>
      <c r="N231" s="62"/>
      <c r="P231" s="62"/>
      <c r="Q231" s="62"/>
      <c r="R231" s="62"/>
      <c r="S231" s="62"/>
    </row>
    <row r="232" spans="1:19" x14ac:dyDescent="0.25">
      <c r="A232" s="62"/>
      <c r="B232" s="62"/>
      <c r="C232" s="186"/>
      <c r="D232" s="62"/>
      <c r="E232" s="62"/>
      <c r="F232" s="62"/>
      <c r="G232" s="62"/>
      <c r="H232" s="62"/>
      <c r="I232" s="62"/>
      <c r="J232" s="63"/>
      <c r="K232" s="62"/>
      <c r="L232" s="62"/>
      <c r="M232" s="62"/>
      <c r="N232" s="62"/>
      <c r="P232" s="62"/>
      <c r="Q232" s="62"/>
      <c r="R232" s="62"/>
      <c r="S232" s="62"/>
    </row>
    <row r="233" spans="1:19" x14ac:dyDescent="0.25">
      <c r="A233" s="62"/>
      <c r="B233" s="62"/>
      <c r="C233" s="186"/>
      <c r="D233" s="62"/>
      <c r="E233" s="62"/>
      <c r="F233" s="62"/>
      <c r="G233" s="62"/>
      <c r="H233" s="62"/>
      <c r="I233" s="62"/>
      <c r="J233" s="63"/>
      <c r="K233" s="62"/>
      <c r="L233" s="62"/>
      <c r="M233" s="62"/>
      <c r="N233" s="62"/>
      <c r="P233" s="62"/>
      <c r="Q233" s="62"/>
      <c r="R233" s="62"/>
      <c r="S233" s="62"/>
    </row>
    <row r="234" spans="1:19" x14ac:dyDescent="0.25">
      <c r="A234" s="62"/>
      <c r="B234" s="62"/>
      <c r="C234" s="186"/>
      <c r="D234" s="62"/>
      <c r="E234" s="62"/>
      <c r="F234" s="62"/>
      <c r="G234" s="62"/>
      <c r="H234" s="62"/>
      <c r="I234" s="62"/>
      <c r="J234" s="63"/>
      <c r="K234" s="62"/>
      <c r="L234" s="62"/>
      <c r="M234" s="62"/>
      <c r="N234" s="62"/>
      <c r="P234" s="62"/>
      <c r="Q234" s="62"/>
      <c r="R234" s="62"/>
      <c r="S234" s="62"/>
    </row>
    <row r="235" spans="1:19" x14ac:dyDescent="0.25">
      <c r="A235" s="62"/>
      <c r="B235" s="62"/>
      <c r="C235" s="186"/>
      <c r="D235" s="62"/>
      <c r="E235" s="62"/>
      <c r="F235" s="62"/>
      <c r="G235" s="62"/>
      <c r="H235" s="62"/>
      <c r="I235" s="62"/>
      <c r="J235" s="63"/>
      <c r="K235" s="62"/>
      <c r="L235" s="62"/>
      <c r="M235" s="62"/>
      <c r="N235" s="62"/>
      <c r="P235" s="62"/>
      <c r="Q235" s="62"/>
      <c r="R235" s="62"/>
      <c r="S235" s="62"/>
    </row>
    <row r="236" spans="1:19" x14ac:dyDescent="0.25">
      <c r="A236" s="62"/>
      <c r="B236" s="62"/>
      <c r="C236" s="186"/>
      <c r="D236" s="62"/>
      <c r="E236" s="62"/>
      <c r="F236" s="62"/>
      <c r="G236" s="62"/>
      <c r="H236" s="62"/>
      <c r="I236" s="62"/>
      <c r="J236" s="63"/>
      <c r="K236" s="62"/>
      <c r="L236" s="62"/>
      <c r="M236" s="62"/>
      <c r="N236" s="62"/>
      <c r="P236" s="62"/>
      <c r="Q236" s="62"/>
      <c r="R236" s="62"/>
      <c r="S236" s="62"/>
    </row>
    <row r="237" spans="1:19" x14ac:dyDescent="0.25">
      <c r="A237" s="62"/>
      <c r="B237" s="62"/>
      <c r="C237" s="186"/>
      <c r="D237" s="62"/>
      <c r="E237" s="62"/>
      <c r="F237" s="62"/>
      <c r="G237" s="62"/>
      <c r="H237" s="62"/>
      <c r="I237" s="62"/>
      <c r="J237" s="63"/>
      <c r="K237" s="62"/>
      <c r="L237" s="62"/>
      <c r="M237" s="62"/>
      <c r="N237" s="62"/>
      <c r="P237" s="62"/>
      <c r="Q237" s="62"/>
      <c r="R237" s="62"/>
      <c r="S237" s="62"/>
    </row>
    <row r="238" spans="1:19" x14ac:dyDescent="0.25">
      <c r="A238" s="62"/>
      <c r="B238" s="62"/>
      <c r="C238" s="186"/>
      <c r="D238" s="62"/>
      <c r="E238" s="62"/>
      <c r="F238" s="62"/>
      <c r="G238" s="62"/>
      <c r="H238" s="62"/>
      <c r="I238" s="62"/>
      <c r="J238" s="63"/>
      <c r="K238" s="62"/>
      <c r="L238" s="62"/>
      <c r="M238" s="62"/>
      <c r="N238" s="62"/>
      <c r="P238" s="62"/>
      <c r="Q238" s="62"/>
      <c r="R238" s="62"/>
      <c r="S238" s="62"/>
    </row>
    <row r="239" spans="1:19" x14ac:dyDescent="0.25">
      <c r="A239" s="62"/>
      <c r="B239" s="62"/>
      <c r="C239" s="186"/>
      <c r="D239" s="62"/>
      <c r="E239" s="62"/>
      <c r="F239" s="62"/>
      <c r="G239" s="62"/>
      <c r="H239" s="62"/>
      <c r="I239" s="62"/>
      <c r="J239" s="63"/>
      <c r="K239" s="62"/>
      <c r="L239" s="62"/>
      <c r="M239" s="62"/>
      <c r="N239" s="62"/>
      <c r="P239" s="62"/>
      <c r="Q239" s="62"/>
      <c r="R239" s="62"/>
      <c r="S239" s="62"/>
    </row>
    <row r="240" spans="1:19" x14ac:dyDescent="0.25">
      <c r="A240" s="62"/>
      <c r="B240" s="62"/>
      <c r="C240" s="186"/>
      <c r="D240" s="62"/>
      <c r="E240" s="62"/>
      <c r="F240" s="62"/>
      <c r="G240" s="62"/>
      <c r="H240" s="62"/>
      <c r="I240" s="62"/>
      <c r="J240" s="63"/>
      <c r="K240" s="62"/>
      <c r="L240" s="62"/>
      <c r="M240" s="62"/>
      <c r="N240" s="62"/>
      <c r="P240" s="62"/>
      <c r="Q240" s="62"/>
      <c r="R240" s="62"/>
      <c r="S240" s="62"/>
    </row>
    <row r="241" spans="1:19" x14ac:dyDescent="0.25">
      <c r="A241" s="62"/>
      <c r="B241" s="62"/>
      <c r="C241" s="186"/>
      <c r="D241" s="62"/>
      <c r="E241" s="62"/>
      <c r="F241" s="62"/>
      <c r="G241" s="62"/>
      <c r="H241" s="62"/>
      <c r="I241" s="62"/>
      <c r="J241" s="63"/>
      <c r="K241" s="62"/>
      <c r="L241" s="62"/>
      <c r="M241" s="62"/>
      <c r="N241" s="62"/>
      <c r="P241" s="62"/>
      <c r="Q241" s="62"/>
      <c r="R241" s="62"/>
      <c r="S241" s="62"/>
    </row>
    <row r="242" spans="1:19" x14ac:dyDescent="0.25">
      <c r="A242" s="62"/>
      <c r="B242" s="62"/>
      <c r="C242" s="186"/>
      <c r="D242" s="62"/>
      <c r="E242" s="62"/>
      <c r="F242" s="62"/>
      <c r="G242" s="62"/>
      <c r="H242" s="62"/>
      <c r="I242" s="62"/>
      <c r="J242" s="63"/>
      <c r="K242" s="62"/>
      <c r="L242" s="62"/>
      <c r="M242" s="62"/>
      <c r="N242" s="62"/>
      <c r="P242" s="62"/>
      <c r="Q242" s="62"/>
      <c r="R242" s="62"/>
      <c r="S242" s="62"/>
    </row>
    <row r="243" spans="1:19" x14ac:dyDescent="0.25">
      <c r="A243" s="62"/>
      <c r="B243" s="62"/>
      <c r="C243" s="186"/>
      <c r="D243" s="62"/>
      <c r="E243" s="62"/>
      <c r="F243" s="62"/>
      <c r="G243" s="62"/>
      <c r="H243" s="62"/>
      <c r="I243" s="62"/>
      <c r="J243" s="63"/>
      <c r="K243" s="62"/>
      <c r="L243" s="62"/>
      <c r="M243" s="62"/>
      <c r="N243" s="62"/>
      <c r="P243" s="62"/>
      <c r="Q243" s="62"/>
      <c r="R243" s="62"/>
      <c r="S243" s="62"/>
    </row>
    <row r="244" spans="1:19" x14ac:dyDescent="0.25">
      <c r="A244" s="62"/>
      <c r="B244" s="62"/>
      <c r="C244" s="186"/>
      <c r="D244" s="62"/>
      <c r="E244" s="62"/>
      <c r="F244" s="62"/>
      <c r="G244" s="62"/>
      <c r="H244" s="62"/>
      <c r="I244" s="62"/>
      <c r="J244" s="63"/>
      <c r="K244" s="62"/>
      <c r="L244" s="62"/>
      <c r="M244" s="62"/>
      <c r="N244" s="62"/>
      <c r="P244" s="62"/>
      <c r="Q244" s="62"/>
      <c r="R244" s="62"/>
      <c r="S244" s="62"/>
    </row>
    <row r="245" spans="1:19" x14ac:dyDescent="0.25">
      <c r="A245" s="62"/>
      <c r="B245" s="62"/>
      <c r="C245" s="186"/>
      <c r="D245" s="62"/>
      <c r="E245" s="62"/>
      <c r="F245" s="62"/>
      <c r="G245" s="62"/>
      <c r="H245" s="62"/>
      <c r="I245" s="62"/>
      <c r="J245" s="63"/>
      <c r="K245" s="62"/>
      <c r="L245" s="62"/>
      <c r="M245" s="62"/>
      <c r="N245" s="62"/>
      <c r="P245" s="62"/>
      <c r="Q245" s="62"/>
      <c r="R245" s="62"/>
      <c r="S245" s="62"/>
    </row>
    <row r="246" spans="1:19" x14ac:dyDescent="0.25">
      <c r="A246" s="62"/>
      <c r="B246" s="62"/>
      <c r="C246" s="186"/>
      <c r="D246" s="62"/>
      <c r="E246" s="62"/>
      <c r="F246" s="62"/>
      <c r="G246" s="62"/>
      <c r="H246" s="62"/>
      <c r="I246" s="62"/>
      <c r="J246" s="63"/>
      <c r="K246" s="62"/>
      <c r="L246" s="62"/>
      <c r="M246" s="62"/>
      <c r="N246" s="62"/>
      <c r="P246" s="62"/>
      <c r="Q246" s="62"/>
      <c r="R246" s="62"/>
      <c r="S246" s="62"/>
    </row>
    <row r="247" spans="1:19" x14ac:dyDescent="0.25">
      <c r="A247" s="62"/>
      <c r="B247" s="62"/>
      <c r="C247" s="186"/>
      <c r="D247" s="62"/>
      <c r="E247" s="62"/>
      <c r="F247" s="62"/>
      <c r="G247" s="62"/>
      <c r="H247" s="62"/>
      <c r="I247" s="62"/>
      <c r="J247" s="63"/>
      <c r="K247" s="62"/>
      <c r="L247" s="62"/>
      <c r="M247" s="62"/>
      <c r="N247" s="62"/>
      <c r="P247" s="62"/>
      <c r="Q247" s="62"/>
      <c r="R247" s="62"/>
      <c r="S247" s="62"/>
    </row>
    <row r="248" spans="1:19" x14ac:dyDescent="0.25">
      <c r="A248" s="62"/>
      <c r="B248" s="62"/>
      <c r="C248" s="186"/>
      <c r="D248" s="62"/>
      <c r="E248" s="62"/>
      <c r="F248" s="62"/>
      <c r="G248" s="62"/>
      <c r="H248" s="62"/>
      <c r="I248" s="62"/>
      <c r="J248" s="63"/>
      <c r="K248" s="62"/>
      <c r="L248" s="62"/>
      <c r="M248" s="62"/>
      <c r="N248" s="62"/>
      <c r="P248" s="62"/>
      <c r="Q248" s="62"/>
      <c r="R248" s="62"/>
      <c r="S248" s="62"/>
    </row>
    <row r="249" spans="1:19" x14ac:dyDescent="0.25">
      <c r="A249" s="62"/>
      <c r="B249" s="62"/>
      <c r="C249" s="186"/>
      <c r="D249" s="62"/>
      <c r="E249" s="62"/>
      <c r="F249" s="62"/>
      <c r="G249" s="62"/>
      <c r="H249" s="62"/>
      <c r="I249" s="62"/>
      <c r="J249" s="63"/>
      <c r="K249" s="62"/>
      <c r="L249" s="62"/>
      <c r="M249" s="62"/>
      <c r="N249" s="62"/>
      <c r="P249" s="62"/>
      <c r="Q249" s="62"/>
      <c r="R249" s="62"/>
      <c r="S249" s="62"/>
    </row>
    <row r="250" spans="1:19" x14ac:dyDescent="0.25">
      <c r="A250" s="62"/>
      <c r="B250" s="62"/>
      <c r="C250" s="186"/>
      <c r="D250" s="62"/>
      <c r="E250" s="62"/>
      <c r="F250" s="62"/>
      <c r="G250" s="62"/>
      <c r="H250" s="62"/>
      <c r="I250" s="62"/>
      <c r="J250" s="63"/>
      <c r="K250" s="62"/>
      <c r="L250" s="62"/>
      <c r="M250" s="62"/>
      <c r="N250" s="62"/>
      <c r="P250" s="62"/>
      <c r="Q250" s="62"/>
      <c r="R250" s="62"/>
      <c r="S250" s="62"/>
    </row>
    <row r="251" spans="1:19" x14ac:dyDescent="0.25">
      <c r="A251" s="62"/>
      <c r="B251" s="62"/>
      <c r="C251" s="186"/>
      <c r="D251" s="62"/>
      <c r="E251" s="62"/>
      <c r="F251" s="62"/>
      <c r="G251" s="62"/>
      <c r="H251" s="62"/>
      <c r="I251" s="62"/>
      <c r="J251" s="63"/>
      <c r="K251" s="62"/>
      <c r="L251" s="62"/>
      <c r="M251" s="62"/>
      <c r="N251" s="62"/>
      <c r="P251" s="62"/>
      <c r="Q251" s="62"/>
      <c r="R251" s="62"/>
      <c r="S251" s="62"/>
    </row>
    <row r="252" spans="1:19" x14ac:dyDescent="0.25">
      <c r="A252" s="62"/>
      <c r="B252" s="62"/>
      <c r="C252" s="186"/>
      <c r="D252" s="62"/>
      <c r="E252" s="62"/>
      <c r="F252" s="62"/>
      <c r="G252" s="62"/>
      <c r="H252" s="62"/>
      <c r="I252" s="62"/>
      <c r="J252" s="63"/>
      <c r="K252" s="62"/>
      <c r="L252" s="62"/>
      <c r="M252" s="62"/>
      <c r="N252" s="62"/>
      <c r="P252" s="62"/>
      <c r="Q252" s="62"/>
      <c r="R252" s="62"/>
      <c r="S252" s="62"/>
    </row>
    <row r="253" spans="1:19" x14ac:dyDescent="0.25">
      <c r="A253" s="62"/>
      <c r="B253" s="62"/>
      <c r="C253" s="186"/>
      <c r="D253" s="62"/>
      <c r="E253" s="62"/>
      <c r="F253" s="62"/>
      <c r="G253" s="62"/>
      <c r="H253" s="62"/>
      <c r="I253" s="62"/>
      <c r="J253" s="63"/>
      <c r="K253" s="62"/>
      <c r="L253" s="62"/>
      <c r="M253" s="62"/>
      <c r="N253" s="62"/>
      <c r="P253" s="62"/>
      <c r="Q253" s="62"/>
      <c r="R253" s="62"/>
      <c r="S253" s="62"/>
    </row>
    <row r="254" spans="1:19" x14ac:dyDescent="0.25">
      <c r="A254" s="62"/>
      <c r="B254" s="62"/>
      <c r="C254" s="186"/>
      <c r="D254" s="62"/>
      <c r="E254" s="62"/>
      <c r="F254" s="62"/>
      <c r="G254" s="62"/>
      <c r="H254" s="62"/>
      <c r="I254" s="62"/>
      <c r="J254" s="63"/>
      <c r="K254" s="62"/>
      <c r="L254" s="62"/>
      <c r="M254" s="62"/>
      <c r="N254" s="62"/>
      <c r="P254" s="62"/>
      <c r="Q254" s="62"/>
      <c r="R254" s="62"/>
      <c r="S254" s="62"/>
    </row>
    <row r="255" spans="1:19" x14ac:dyDescent="0.25">
      <c r="A255" s="62"/>
      <c r="B255" s="62"/>
      <c r="C255" s="186"/>
      <c r="D255" s="62"/>
      <c r="E255" s="62"/>
      <c r="F255" s="62"/>
      <c r="G255" s="62"/>
      <c r="H255" s="62"/>
      <c r="I255" s="62"/>
      <c r="J255" s="63"/>
      <c r="K255" s="62"/>
      <c r="L255" s="62"/>
      <c r="M255" s="62"/>
      <c r="N255" s="62"/>
      <c r="P255" s="62"/>
      <c r="Q255" s="62"/>
      <c r="R255" s="62"/>
      <c r="S255" s="62"/>
    </row>
    <row r="256" spans="1:19" x14ac:dyDescent="0.25">
      <c r="A256" s="62"/>
      <c r="B256" s="62"/>
      <c r="C256" s="186"/>
      <c r="D256" s="62"/>
      <c r="E256" s="62"/>
      <c r="F256" s="62"/>
      <c r="G256" s="62"/>
      <c r="H256" s="62"/>
      <c r="I256" s="62"/>
      <c r="J256" s="63"/>
      <c r="K256" s="62"/>
      <c r="L256" s="62"/>
      <c r="M256" s="62"/>
      <c r="N256" s="62"/>
      <c r="P256" s="62"/>
      <c r="Q256" s="62"/>
      <c r="R256" s="62"/>
      <c r="S256" s="62"/>
    </row>
    <row r="257" spans="1:19" x14ac:dyDescent="0.25">
      <c r="A257" s="62"/>
      <c r="B257" s="62"/>
      <c r="C257" s="186"/>
      <c r="D257" s="62"/>
      <c r="E257" s="62"/>
      <c r="F257" s="62"/>
      <c r="G257" s="62"/>
      <c r="H257" s="62"/>
      <c r="I257" s="62"/>
      <c r="J257" s="63"/>
      <c r="K257" s="62"/>
      <c r="L257" s="62"/>
      <c r="M257" s="62"/>
      <c r="N257" s="62"/>
      <c r="P257" s="62"/>
      <c r="Q257" s="62"/>
      <c r="R257" s="62"/>
      <c r="S257" s="62"/>
    </row>
    <row r="258" spans="1:19" x14ac:dyDescent="0.25">
      <c r="A258" s="62"/>
      <c r="B258" s="62"/>
      <c r="C258" s="186"/>
      <c r="D258" s="62"/>
      <c r="E258" s="62"/>
      <c r="F258" s="62"/>
      <c r="G258" s="62"/>
      <c r="H258" s="62"/>
      <c r="I258" s="62"/>
      <c r="J258" s="63"/>
      <c r="K258" s="62"/>
      <c r="L258" s="62"/>
      <c r="M258" s="62"/>
      <c r="N258" s="62"/>
      <c r="P258" s="62"/>
      <c r="Q258" s="62"/>
      <c r="R258" s="62"/>
      <c r="S258" s="62"/>
    </row>
    <row r="259" spans="1:19" x14ac:dyDescent="0.25">
      <c r="A259" s="62"/>
      <c r="B259" s="62"/>
      <c r="C259" s="186"/>
      <c r="D259" s="62"/>
      <c r="E259" s="62"/>
      <c r="F259" s="62"/>
      <c r="G259" s="62"/>
      <c r="H259" s="62"/>
      <c r="I259" s="62"/>
      <c r="J259" s="63"/>
      <c r="K259" s="62"/>
      <c r="L259" s="62"/>
      <c r="M259" s="62"/>
      <c r="N259" s="62"/>
      <c r="P259" s="62"/>
      <c r="Q259" s="62"/>
      <c r="R259" s="62"/>
      <c r="S259" s="62"/>
    </row>
    <row r="260" spans="1:19" x14ac:dyDescent="0.25">
      <c r="A260" s="62"/>
      <c r="B260" s="62"/>
      <c r="C260" s="186"/>
      <c r="D260" s="62"/>
      <c r="E260" s="62"/>
      <c r="F260" s="62"/>
      <c r="G260" s="62"/>
      <c r="H260" s="62"/>
      <c r="I260" s="62"/>
      <c r="J260" s="63"/>
      <c r="K260" s="62"/>
      <c r="L260" s="62"/>
      <c r="M260" s="62"/>
      <c r="N260" s="62"/>
      <c r="P260" s="62"/>
      <c r="Q260" s="62"/>
      <c r="R260" s="62"/>
      <c r="S260" s="62"/>
    </row>
    <row r="261" spans="1:19" x14ac:dyDescent="0.25">
      <c r="A261" s="62"/>
      <c r="B261" s="62"/>
      <c r="C261" s="186"/>
      <c r="D261" s="62"/>
      <c r="E261" s="62"/>
      <c r="F261" s="62"/>
      <c r="G261" s="62"/>
      <c r="H261" s="62"/>
      <c r="I261" s="62"/>
      <c r="J261" s="63"/>
      <c r="K261" s="62"/>
      <c r="L261" s="62"/>
      <c r="M261" s="62"/>
      <c r="N261" s="62"/>
      <c r="P261" s="62"/>
      <c r="Q261" s="62"/>
      <c r="R261" s="62"/>
      <c r="S261" s="62"/>
    </row>
    <row r="262" spans="1:19" x14ac:dyDescent="0.25">
      <c r="A262" s="62"/>
      <c r="B262" s="62"/>
      <c r="C262" s="186"/>
      <c r="D262" s="62"/>
      <c r="E262" s="62"/>
      <c r="F262" s="62"/>
      <c r="G262" s="62"/>
      <c r="H262" s="62"/>
      <c r="I262" s="62"/>
      <c r="J262" s="63"/>
      <c r="K262" s="62"/>
      <c r="L262" s="62"/>
      <c r="M262" s="62"/>
      <c r="N262" s="62"/>
      <c r="P262" s="62"/>
      <c r="Q262" s="62"/>
      <c r="R262" s="62"/>
      <c r="S262" s="62"/>
    </row>
    <row r="263" spans="1:19" x14ac:dyDescent="0.25">
      <c r="A263" s="62"/>
      <c r="B263" s="62"/>
      <c r="C263" s="186"/>
      <c r="D263" s="62"/>
      <c r="E263" s="62"/>
      <c r="F263" s="62"/>
      <c r="G263" s="62"/>
      <c r="H263" s="62"/>
      <c r="I263" s="62"/>
      <c r="J263" s="63"/>
      <c r="K263" s="62"/>
      <c r="L263" s="62"/>
      <c r="M263" s="62"/>
      <c r="N263" s="62"/>
      <c r="P263" s="62"/>
      <c r="Q263" s="62"/>
      <c r="R263" s="62"/>
      <c r="S263" s="62"/>
    </row>
    <row r="264" spans="1:19" x14ac:dyDescent="0.25">
      <c r="A264" s="62"/>
      <c r="B264" s="62"/>
      <c r="C264" s="186"/>
      <c r="D264" s="62"/>
      <c r="E264" s="62"/>
      <c r="F264" s="62"/>
      <c r="G264" s="62"/>
      <c r="H264" s="62"/>
      <c r="I264" s="62"/>
      <c r="J264" s="63"/>
      <c r="K264" s="62"/>
      <c r="L264" s="62"/>
      <c r="M264" s="62"/>
      <c r="N264" s="62"/>
      <c r="P264" s="62"/>
      <c r="Q264" s="62"/>
      <c r="R264" s="62"/>
      <c r="S264" s="62"/>
    </row>
    <row r="265" spans="1:19" x14ac:dyDescent="0.25">
      <c r="A265" s="62"/>
      <c r="B265" s="62"/>
      <c r="C265" s="186"/>
      <c r="D265" s="62"/>
      <c r="E265" s="62"/>
      <c r="F265" s="62"/>
      <c r="G265" s="62"/>
      <c r="H265" s="62"/>
      <c r="I265" s="62"/>
      <c r="J265" s="63"/>
      <c r="K265" s="62"/>
      <c r="L265" s="62"/>
      <c r="M265" s="62"/>
      <c r="N265" s="62"/>
      <c r="P265" s="62"/>
      <c r="Q265" s="62"/>
      <c r="R265" s="62"/>
      <c r="S265" s="62"/>
    </row>
    <row r="266" spans="1:19" x14ac:dyDescent="0.25">
      <c r="A266" s="62"/>
      <c r="B266" s="62"/>
      <c r="C266" s="186"/>
      <c r="D266" s="62"/>
      <c r="E266" s="62"/>
      <c r="F266" s="62"/>
      <c r="G266" s="62"/>
      <c r="H266" s="62"/>
      <c r="I266" s="62"/>
      <c r="J266" s="63"/>
      <c r="K266" s="62"/>
      <c r="L266" s="62"/>
      <c r="M266" s="62"/>
      <c r="N266" s="62"/>
      <c r="P266" s="62"/>
      <c r="Q266" s="62"/>
      <c r="R266" s="62"/>
      <c r="S266" s="62"/>
    </row>
    <row r="267" spans="1:19" x14ac:dyDescent="0.25">
      <c r="A267" s="62"/>
      <c r="B267" s="62"/>
      <c r="C267" s="186"/>
      <c r="D267" s="62"/>
      <c r="E267" s="62"/>
      <c r="F267" s="62"/>
      <c r="G267" s="62"/>
      <c r="H267" s="62"/>
      <c r="I267" s="62"/>
      <c r="J267" s="63"/>
      <c r="K267" s="62"/>
      <c r="L267" s="62"/>
      <c r="M267" s="62"/>
      <c r="N267" s="62"/>
      <c r="P267" s="62"/>
      <c r="Q267" s="62"/>
      <c r="R267" s="62"/>
      <c r="S267" s="62"/>
    </row>
    <row r="268" spans="1:19" x14ac:dyDescent="0.25">
      <c r="A268" s="62"/>
      <c r="B268" s="62"/>
      <c r="C268" s="186"/>
      <c r="D268" s="62"/>
      <c r="E268" s="62"/>
      <c r="F268" s="62"/>
      <c r="G268" s="62"/>
      <c r="H268" s="62"/>
      <c r="I268" s="62"/>
      <c r="J268" s="63"/>
      <c r="K268" s="62"/>
      <c r="L268" s="62"/>
      <c r="M268" s="62"/>
      <c r="N268" s="62"/>
      <c r="P268" s="62"/>
      <c r="Q268" s="62"/>
      <c r="R268" s="62"/>
      <c r="S268" s="62"/>
    </row>
    <row r="269" spans="1:19" x14ac:dyDescent="0.25">
      <c r="A269" s="62"/>
      <c r="B269" s="62"/>
      <c r="C269" s="186"/>
      <c r="D269" s="62"/>
      <c r="E269" s="62"/>
      <c r="F269" s="62"/>
      <c r="G269" s="62"/>
      <c r="H269" s="62"/>
      <c r="I269" s="62"/>
      <c r="J269" s="63"/>
      <c r="K269" s="62"/>
      <c r="L269" s="62"/>
      <c r="M269" s="62"/>
      <c r="N269" s="62"/>
      <c r="P269" s="62"/>
      <c r="Q269" s="62"/>
      <c r="R269" s="62"/>
      <c r="S269" s="62"/>
    </row>
    <row r="270" spans="1:19" x14ac:dyDescent="0.25">
      <c r="A270" s="62"/>
      <c r="B270" s="62"/>
      <c r="C270" s="186"/>
      <c r="D270" s="62"/>
      <c r="E270" s="62"/>
      <c r="F270" s="62"/>
      <c r="G270" s="62"/>
      <c r="H270" s="62"/>
      <c r="I270" s="62"/>
      <c r="J270" s="63"/>
      <c r="K270" s="62"/>
      <c r="L270" s="62"/>
      <c r="M270" s="62"/>
      <c r="N270" s="62"/>
      <c r="P270" s="62"/>
      <c r="Q270" s="62"/>
      <c r="R270" s="62"/>
      <c r="S270" s="62"/>
    </row>
    <row r="271" spans="1:19" x14ac:dyDescent="0.25">
      <c r="A271" s="62"/>
      <c r="B271" s="62"/>
      <c r="C271" s="186"/>
      <c r="D271" s="62"/>
      <c r="E271" s="62"/>
      <c r="F271" s="62"/>
      <c r="G271" s="62"/>
      <c r="H271" s="62"/>
      <c r="I271" s="62"/>
      <c r="J271" s="63"/>
      <c r="K271" s="62"/>
      <c r="L271" s="62"/>
      <c r="M271" s="62"/>
      <c r="N271" s="62"/>
      <c r="P271" s="62"/>
      <c r="Q271" s="62"/>
      <c r="R271" s="62"/>
      <c r="S271" s="62"/>
    </row>
    <row r="272" spans="1:19" x14ac:dyDescent="0.25">
      <c r="A272" s="62"/>
      <c r="B272" s="62"/>
      <c r="C272" s="186"/>
      <c r="D272" s="62"/>
      <c r="E272" s="62"/>
      <c r="F272" s="62"/>
      <c r="G272" s="62"/>
      <c r="H272" s="62"/>
      <c r="I272" s="62"/>
      <c r="J272" s="63"/>
      <c r="K272" s="62"/>
      <c r="L272" s="62"/>
      <c r="M272" s="62"/>
      <c r="N272" s="62"/>
      <c r="P272" s="62"/>
      <c r="Q272" s="62"/>
      <c r="R272" s="62"/>
      <c r="S272" s="62"/>
    </row>
    <row r="273" spans="1:19" x14ac:dyDescent="0.25">
      <c r="A273" s="62"/>
      <c r="B273" s="62"/>
      <c r="C273" s="186"/>
      <c r="D273" s="62"/>
      <c r="E273" s="62"/>
      <c r="F273" s="62"/>
      <c r="G273" s="62"/>
      <c r="H273" s="62"/>
      <c r="I273" s="62"/>
      <c r="J273" s="63"/>
      <c r="K273" s="62"/>
      <c r="L273" s="62"/>
      <c r="M273" s="62"/>
      <c r="N273" s="62"/>
      <c r="P273" s="62"/>
      <c r="Q273" s="62"/>
      <c r="R273" s="62"/>
      <c r="S273" s="62"/>
    </row>
    <row r="274" spans="1:19" x14ac:dyDescent="0.25">
      <c r="A274" s="62"/>
      <c r="B274" s="62"/>
      <c r="C274" s="186"/>
      <c r="D274" s="62"/>
      <c r="E274" s="62"/>
      <c r="F274" s="62"/>
      <c r="G274" s="62"/>
      <c r="H274" s="62"/>
      <c r="I274" s="62"/>
      <c r="J274" s="63"/>
      <c r="K274" s="62"/>
      <c r="L274" s="62"/>
      <c r="M274" s="62"/>
      <c r="N274" s="62"/>
      <c r="P274" s="62"/>
      <c r="Q274" s="62"/>
      <c r="R274" s="62"/>
      <c r="S274" s="62"/>
    </row>
    <row r="275" spans="1:19" x14ac:dyDescent="0.25">
      <c r="A275" s="62"/>
      <c r="B275" s="62"/>
      <c r="C275" s="186"/>
      <c r="D275" s="62"/>
      <c r="E275" s="62"/>
      <c r="F275" s="62"/>
      <c r="G275" s="62"/>
      <c r="H275" s="62"/>
      <c r="I275" s="62"/>
      <c r="J275" s="63"/>
      <c r="K275" s="62"/>
      <c r="L275" s="62"/>
      <c r="M275" s="62"/>
      <c r="N275" s="62"/>
      <c r="P275" s="62"/>
      <c r="Q275" s="62"/>
      <c r="R275" s="62"/>
      <c r="S275" s="62"/>
    </row>
    <row r="276" spans="1:19" x14ac:dyDescent="0.25">
      <c r="A276" s="62"/>
      <c r="B276" s="62"/>
      <c r="C276" s="186"/>
      <c r="D276" s="62"/>
      <c r="E276" s="62"/>
      <c r="F276" s="62"/>
      <c r="G276" s="62"/>
      <c r="H276" s="62"/>
      <c r="I276" s="62"/>
      <c r="J276" s="63"/>
      <c r="K276" s="62"/>
      <c r="L276" s="62"/>
      <c r="M276" s="62"/>
      <c r="N276" s="62"/>
      <c r="P276" s="62"/>
      <c r="Q276" s="62"/>
      <c r="R276" s="62"/>
      <c r="S276" s="62"/>
    </row>
    <row r="277" spans="1:19" x14ac:dyDescent="0.25">
      <c r="A277" s="62"/>
      <c r="B277" s="62"/>
      <c r="C277" s="186"/>
      <c r="D277" s="62"/>
      <c r="E277" s="62"/>
      <c r="F277" s="62"/>
      <c r="G277" s="62"/>
      <c r="H277" s="62"/>
      <c r="I277" s="62"/>
      <c r="J277" s="63"/>
      <c r="K277" s="62"/>
      <c r="L277" s="62"/>
      <c r="M277" s="62"/>
      <c r="N277" s="62"/>
      <c r="P277" s="62"/>
      <c r="Q277" s="62"/>
      <c r="R277" s="62"/>
      <c r="S277" s="62"/>
    </row>
    <row r="278" spans="1:19" x14ac:dyDescent="0.25">
      <c r="A278" s="62"/>
      <c r="B278" s="62"/>
      <c r="C278" s="186"/>
      <c r="D278" s="62"/>
      <c r="E278" s="62"/>
      <c r="F278" s="62"/>
      <c r="G278" s="62"/>
      <c r="H278" s="62"/>
      <c r="I278" s="62"/>
      <c r="J278" s="63"/>
      <c r="K278" s="62"/>
      <c r="L278" s="62"/>
      <c r="M278" s="62"/>
      <c r="N278" s="62"/>
      <c r="P278" s="62"/>
      <c r="Q278" s="62"/>
      <c r="R278" s="62"/>
      <c r="S278" s="62"/>
    </row>
    <row r="279" spans="1:19" x14ac:dyDescent="0.25">
      <c r="A279" s="62"/>
      <c r="B279" s="62"/>
      <c r="C279" s="186"/>
      <c r="D279" s="62"/>
      <c r="E279" s="62"/>
      <c r="F279" s="62"/>
      <c r="G279" s="62"/>
      <c r="H279" s="62"/>
      <c r="I279" s="62"/>
      <c r="J279" s="63"/>
      <c r="K279" s="62"/>
      <c r="L279" s="62"/>
      <c r="M279" s="62"/>
      <c r="N279" s="62"/>
      <c r="P279" s="62"/>
      <c r="Q279" s="62"/>
      <c r="R279" s="62"/>
      <c r="S279" s="62"/>
    </row>
    <row r="280" spans="1:19" x14ac:dyDescent="0.25">
      <c r="A280" s="62"/>
      <c r="B280" s="62"/>
      <c r="C280" s="186"/>
      <c r="D280" s="62"/>
      <c r="E280" s="62"/>
      <c r="F280" s="62"/>
      <c r="G280" s="62"/>
      <c r="H280" s="62"/>
      <c r="I280" s="62"/>
      <c r="J280" s="63"/>
      <c r="K280" s="62"/>
      <c r="L280" s="62"/>
      <c r="M280" s="62"/>
      <c r="N280" s="62"/>
      <c r="P280" s="62"/>
      <c r="Q280" s="62"/>
      <c r="R280" s="62"/>
      <c r="S280" s="62"/>
    </row>
    <row r="281" spans="1:19" x14ac:dyDescent="0.25">
      <c r="A281" s="62"/>
      <c r="B281" s="62"/>
      <c r="C281" s="186"/>
      <c r="D281" s="62"/>
      <c r="E281" s="62"/>
      <c r="F281" s="62"/>
      <c r="G281" s="62"/>
      <c r="H281" s="62"/>
      <c r="I281" s="62"/>
      <c r="J281" s="63"/>
      <c r="K281" s="62"/>
      <c r="L281" s="62"/>
      <c r="M281" s="62"/>
      <c r="N281" s="62"/>
      <c r="P281" s="62"/>
      <c r="Q281" s="62"/>
      <c r="R281" s="62"/>
      <c r="S281" s="62"/>
    </row>
    <row r="282" spans="1:19" x14ac:dyDescent="0.25">
      <c r="A282" s="62"/>
      <c r="B282" s="62"/>
      <c r="C282" s="186"/>
      <c r="D282" s="62"/>
      <c r="E282" s="62"/>
      <c r="F282" s="62"/>
      <c r="G282" s="62"/>
      <c r="H282" s="62"/>
      <c r="I282" s="62"/>
      <c r="J282" s="63"/>
      <c r="K282" s="62"/>
      <c r="L282" s="62"/>
      <c r="M282" s="62"/>
      <c r="N282" s="62"/>
      <c r="P282" s="62"/>
      <c r="Q282" s="62"/>
      <c r="R282" s="62"/>
      <c r="S282" s="62"/>
    </row>
    <row r="283" spans="1:19" x14ac:dyDescent="0.25">
      <c r="A283" s="62"/>
      <c r="B283" s="62"/>
      <c r="C283" s="186"/>
      <c r="D283" s="62"/>
      <c r="E283" s="62"/>
      <c r="F283" s="62"/>
      <c r="G283" s="62"/>
      <c r="H283" s="62"/>
      <c r="I283" s="62"/>
      <c r="J283" s="63"/>
      <c r="K283" s="62"/>
      <c r="L283" s="62"/>
      <c r="M283" s="62"/>
      <c r="N283" s="62"/>
      <c r="P283" s="62"/>
      <c r="Q283" s="62"/>
      <c r="R283" s="62"/>
      <c r="S283" s="62"/>
    </row>
    <row r="284" spans="1:19" x14ac:dyDescent="0.25">
      <c r="A284" s="62"/>
      <c r="B284" s="62"/>
      <c r="C284" s="186"/>
      <c r="D284" s="62"/>
      <c r="E284" s="62"/>
      <c r="F284" s="62"/>
      <c r="G284" s="62"/>
      <c r="H284" s="62"/>
      <c r="I284" s="62"/>
      <c r="J284" s="63"/>
      <c r="K284" s="62"/>
      <c r="L284" s="62"/>
      <c r="M284" s="62"/>
      <c r="N284" s="62"/>
      <c r="P284" s="62"/>
      <c r="Q284" s="62"/>
      <c r="R284" s="62"/>
      <c r="S284" s="62"/>
    </row>
    <row r="285" spans="1:19" x14ac:dyDescent="0.25">
      <c r="A285" s="62"/>
      <c r="B285" s="62"/>
      <c r="C285" s="186"/>
      <c r="D285" s="62"/>
      <c r="E285" s="62"/>
      <c r="F285" s="62"/>
      <c r="G285" s="62"/>
      <c r="H285" s="62"/>
      <c r="I285" s="62"/>
      <c r="J285" s="63"/>
      <c r="K285" s="62"/>
      <c r="L285" s="62"/>
      <c r="M285" s="62"/>
      <c r="N285" s="62"/>
      <c r="P285" s="62"/>
      <c r="Q285" s="62"/>
      <c r="R285" s="62"/>
      <c r="S285" s="62"/>
    </row>
    <row r="286" spans="1:19" x14ac:dyDescent="0.25">
      <c r="A286" s="62"/>
      <c r="B286" s="62"/>
      <c r="C286" s="186"/>
      <c r="D286" s="62"/>
      <c r="E286" s="62"/>
      <c r="F286" s="62"/>
      <c r="G286" s="62"/>
      <c r="H286" s="62"/>
      <c r="I286" s="62"/>
      <c r="J286" s="63"/>
      <c r="K286" s="62"/>
      <c r="L286" s="62"/>
      <c r="M286" s="62"/>
      <c r="N286" s="62"/>
      <c r="P286" s="62"/>
      <c r="Q286" s="62"/>
      <c r="R286" s="62"/>
      <c r="S286" s="62"/>
    </row>
    <row r="287" spans="1:19" x14ac:dyDescent="0.25">
      <c r="A287" s="62"/>
      <c r="B287" s="62"/>
      <c r="C287" s="186"/>
      <c r="D287" s="62"/>
      <c r="E287" s="62"/>
      <c r="F287" s="62"/>
      <c r="G287" s="62"/>
      <c r="H287" s="62"/>
      <c r="I287" s="62"/>
      <c r="J287" s="63"/>
      <c r="K287" s="62"/>
      <c r="L287" s="62"/>
      <c r="M287" s="62"/>
      <c r="N287" s="62"/>
      <c r="P287" s="62"/>
      <c r="Q287" s="62"/>
      <c r="R287" s="62"/>
      <c r="S287" s="62"/>
    </row>
    <row r="288" spans="1:19" x14ac:dyDescent="0.25">
      <c r="A288" s="62"/>
      <c r="B288" s="62"/>
      <c r="C288" s="186"/>
      <c r="D288" s="62"/>
      <c r="E288" s="62"/>
      <c r="F288" s="62"/>
      <c r="G288" s="62"/>
      <c r="H288" s="62"/>
      <c r="I288" s="62"/>
      <c r="J288" s="63"/>
      <c r="K288" s="62"/>
      <c r="L288" s="62"/>
      <c r="M288" s="62"/>
      <c r="N288" s="62"/>
      <c r="P288" s="62"/>
      <c r="Q288" s="62"/>
      <c r="R288" s="62"/>
      <c r="S288" s="62"/>
    </row>
    <row r="289" spans="1:19" x14ac:dyDescent="0.25">
      <c r="A289" s="62"/>
      <c r="B289" s="62"/>
      <c r="C289" s="186"/>
      <c r="D289" s="62"/>
      <c r="E289" s="62"/>
      <c r="F289" s="62"/>
      <c r="G289" s="62"/>
      <c r="H289" s="62"/>
      <c r="I289" s="62"/>
      <c r="J289" s="63"/>
      <c r="K289" s="62"/>
      <c r="L289" s="62"/>
      <c r="M289" s="62"/>
      <c r="N289" s="62"/>
      <c r="P289" s="62"/>
      <c r="Q289" s="62"/>
      <c r="R289" s="62"/>
      <c r="S289" s="62"/>
    </row>
    <row r="290" spans="1:19" x14ac:dyDescent="0.25">
      <c r="A290" s="62"/>
      <c r="B290" s="62"/>
      <c r="C290" s="186"/>
      <c r="D290" s="62"/>
      <c r="E290" s="62"/>
      <c r="F290" s="62"/>
      <c r="G290" s="62"/>
      <c r="H290" s="62"/>
      <c r="I290" s="62"/>
      <c r="J290" s="63"/>
      <c r="K290" s="62"/>
      <c r="L290" s="62"/>
      <c r="M290" s="62"/>
      <c r="N290" s="62"/>
      <c r="P290" s="62"/>
      <c r="Q290" s="62"/>
      <c r="R290" s="62"/>
      <c r="S290" s="62"/>
    </row>
    <row r="291" spans="1:19" x14ac:dyDescent="0.25">
      <c r="A291" s="62"/>
      <c r="B291" s="62"/>
      <c r="C291" s="186"/>
      <c r="D291" s="62"/>
      <c r="E291" s="62"/>
      <c r="F291" s="62"/>
      <c r="G291" s="62"/>
      <c r="H291" s="62"/>
      <c r="I291" s="62"/>
      <c r="J291" s="63"/>
      <c r="K291" s="62"/>
      <c r="L291" s="62"/>
      <c r="M291" s="62"/>
      <c r="N291" s="62"/>
      <c r="P291" s="62"/>
      <c r="Q291" s="62"/>
      <c r="R291" s="62"/>
      <c r="S291" s="62"/>
    </row>
    <row r="292" spans="1:19" x14ac:dyDescent="0.25">
      <c r="A292" s="62"/>
      <c r="B292" s="62"/>
      <c r="C292" s="186"/>
      <c r="D292" s="62"/>
      <c r="E292" s="62"/>
      <c r="F292" s="62"/>
      <c r="G292" s="62"/>
      <c r="H292" s="62"/>
      <c r="I292" s="62"/>
      <c r="J292" s="63"/>
      <c r="K292" s="62"/>
      <c r="L292" s="62"/>
      <c r="M292" s="62"/>
      <c r="N292" s="62"/>
      <c r="P292" s="62"/>
      <c r="Q292" s="62"/>
      <c r="R292" s="62"/>
      <c r="S292" s="62"/>
    </row>
    <row r="293" spans="1:19" x14ac:dyDescent="0.25">
      <c r="A293" s="62"/>
      <c r="B293" s="62"/>
      <c r="C293" s="186"/>
      <c r="D293" s="62"/>
      <c r="E293" s="62"/>
      <c r="F293" s="62"/>
      <c r="G293" s="62"/>
      <c r="H293" s="62"/>
      <c r="I293" s="62"/>
      <c r="J293" s="63"/>
      <c r="K293" s="62"/>
      <c r="L293" s="62"/>
      <c r="M293" s="62"/>
      <c r="N293" s="62"/>
      <c r="P293" s="62"/>
      <c r="Q293" s="62"/>
      <c r="R293" s="62"/>
      <c r="S293" s="62"/>
    </row>
    <row r="294" spans="1:19" x14ac:dyDescent="0.25">
      <c r="A294" s="62"/>
      <c r="B294" s="62"/>
      <c r="C294" s="186"/>
      <c r="D294" s="62"/>
      <c r="E294" s="62"/>
      <c r="F294" s="62"/>
      <c r="G294" s="62"/>
      <c r="H294" s="62"/>
      <c r="I294" s="62"/>
      <c r="J294" s="63"/>
      <c r="K294" s="62"/>
      <c r="L294" s="62"/>
      <c r="M294" s="62"/>
      <c r="N294" s="62"/>
      <c r="P294" s="62"/>
      <c r="Q294" s="62"/>
      <c r="R294" s="62"/>
      <c r="S294" s="62"/>
    </row>
    <row r="295" spans="1:19" x14ac:dyDescent="0.25">
      <c r="A295" s="62"/>
      <c r="B295" s="62"/>
      <c r="C295" s="186"/>
      <c r="D295" s="62"/>
      <c r="E295" s="62"/>
      <c r="F295" s="62"/>
      <c r="G295" s="62"/>
      <c r="H295" s="62"/>
      <c r="I295" s="62"/>
      <c r="J295" s="63"/>
      <c r="K295" s="62"/>
      <c r="L295" s="62"/>
      <c r="M295" s="62"/>
      <c r="N295" s="62"/>
      <c r="P295" s="62"/>
      <c r="Q295" s="62"/>
      <c r="R295" s="62"/>
      <c r="S295" s="62"/>
    </row>
    <row r="296" spans="1:19" x14ac:dyDescent="0.25">
      <c r="A296" s="62"/>
      <c r="B296" s="62"/>
      <c r="C296" s="186"/>
      <c r="D296" s="62"/>
      <c r="E296" s="62"/>
      <c r="F296" s="62"/>
      <c r="G296" s="62"/>
      <c r="H296" s="62"/>
      <c r="I296" s="62"/>
      <c r="J296" s="63"/>
      <c r="K296" s="62"/>
      <c r="L296" s="62"/>
      <c r="M296" s="62"/>
      <c r="N296" s="62"/>
      <c r="P296" s="62"/>
      <c r="Q296" s="62"/>
      <c r="R296" s="62"/>
      <c r="S296" s="62"/>
    </row>
    <row r="297" spans="1:19" x14ac:dyDescent="0.25">
      <c r="A297" s="62"/>
      <c r="B297" s="62"/>
      <c r="C297" s="186"/>
      <c r="D297" s="62"/>
      <c r="E297" s="62"/>
      <c r="F297" s="62"/>
      <c r="G297" s="62"/>
      <c r="H297" s="62"/>
      <c r="I297" s="62"/>
      <c r="J297" s="63"/>
      <c r="K297" s="62"/>
      <c r="L297" s="62"/>
      <c r="M297" s="62"/>
      <c r="N297" s="62"/>
      <c r="P297" s="62"/>
      <c r="Q297" s="62"/>
      <c r="R297" s="62"/>
      <c r="S297" s="62"/>
    </row>
    <row r="298" spans="1:19" x14ac:dyDescent="0.25">
      <c r="A298" s="62"/>
      <c r="B298" s="62"/>
      <c r="C298" s="186"/>
      <c r="D298" s="62"/>
      <c r="E298" s="62"/>
      <c r="F298" s="62"/>
      <c r="G298" s="62"/>
      <c r="H298" s="62"/>
      <c r="I298" s="62"/>
      <c r="J298" s="63"/>
      <c r="K298" s="62"/>
      <c r="L298" s="62"/>
      <c r="M298" s="62"/>
      <c r="N298" s="62"/>
      <c r="P298" s="62"/>
      <c r="Q298" s="62"/>
      <c r="R298" s="62"/>
      <c r="S298" s="62"/>
    </row>
    <row r="299" spans="1:19" x14ac:dyDescent="0.25">
      <c r="A299" s="62"/>
      <c r="B299" s="62"/>
      <c r="C299" s="186"/>
      <c r="D299" s="62"/>
      <c r="E299" s="62"/>
      <c r="F299" s="62"/>
      <c r="G299" s="62"/>
      <c r="H299" s="62"/>
      <c r="I299" s="62"/>
      <c r="J299" s="63"/>
      <c r="K299" s="62"/>
      <c r="L299" s="62"/>
      <c r="M299" s="62"/>
      <c r="N299" s="62"/>
      <c r="P299" s="62"/>
      <c r="Q299" s="62"/>
      <c r="R299" s="62"/>
      <c r="S299" s="62"/>
    </row>
    <row r="300" spans="1:19" x14ac:dyDescent="0.25">
      <c r="A300" s="62"/>
      <c r="B300" s="62"/>
      <c r="C300" s="186"/>
      <c r="D300" s="62"/>
      <c r="E300" s="62"/>
      <c r="F300" s="62"/>
      <c r="G300" s="62"/>
      <c r="H300" s="62"/>
      <c r="I300" s="62"/>
      <c r="J300" s="63"/>
      <c r="K300" s="62"/>
      <c r="L300" s="62"/>
      <c r="M300" s="62"/>
      <c r="N300" s="62"/>
      <c r="P300" s="62"/>
      <c r="Q300" s="62"/>
      <c r="R300" s="62"/>
      <c r="S300" s="62"/>
    </row>
    <row r="301" spans="1:19" x14ac:dyDescent="0.25">
      <c r="A301" s="62"/>
      <c r="B301" s="62"/>
      <c r="C301" s="186"/>
      <c r="D301" s="62"/>
      <c r="E301" s="62"/>
      <c r="F301" s="62"/>
      <c r="G301" s="62"/>
      <c r="H301" s="62"/>
      <c r="I301" s="62"/>
      <c r="J301" s="63"/>
      <c r="K301" s="62"/>
      <c r="L301" s="62"/>
      <c r="M301" s="62"/>
      <c r="N301" s="62"/>
      <c r="P301" s="62"/>
      <c r="Q301" s="62"/>
      <c r="R301" s="62"/>
      <c r="S301" s="62"/>
    </row>
    <row r="302" spans="1:19" x14ac:dyDescent="0.25">
      <c r="A302" s="62"/>
      <c r="B302" s="62"/>
      <c r="C302" s="186"/>
      <c r="D302" s="62"/>
      <c r="E302" s="62"/>
      <c r="F302" s="62"/>
      <c r="G302" s="62"/>
      <c r="H302" s="62"/>
      <c r="I302" s="62"/>
      <c r="J302" s="63"/>
      <c r="K302" s="62"/>
      <c r="L302" s="62"/>
      <c r="M302" s="62"/>
      <c r="N302" s="62"/>
      <c r="P302" s="62"/>
      <c r="Q302" s="62"/>
      <c r="R302" s="62"/>
      <c r="S302" s="62"/>
    </row>
    <row r="303" spans="1:19" x14ac:dyDescent="0.25">
      <c r="A303" s="62"/>
      <c r="B303" s="62"/>
      <c r="C303" s="186"/>
      <c r="D303" s="62"/>
      <c r="E303" s="62"/>
      <c r="F303" s="62"/>
      <c r="G303" s="62"/>
      <c r="H303" s="62"/>
      <c r="I303" s="62"/>
      <c r="J303" s="63"/>
      <c r="K303" s="62"/>
      <c r="L303" s="62"/>
      <c r="M303" s="62"/>
      <c r="N303" s="62"/>
      <c r="P303" s="62"/>
      <c r="Q303" s="62"/>
      <c r="R303" s="62"/>
      <c r="S303" s="62"/>
    </row>
    <row r="304" spans="1:19" x14ac:dyDescent="0.25">
      <c r="A304" s="62"/>
      <c r="B304" s="62"/>
      <c r="C304" s="186"/>
      <c r="D304" s="62"/>
      <c r="E304" s="62"/>
      <c r="F304" s="62"/>
      <c r="G304" s="62"/>
      <c r="H304" s="62"/>
      <c r="I304" s="62"/>
      <c r="J304" s="63"/>
      <c r="K304" s="62"/>
      <c r="L304" s="62"/>
      <c r="M304" s="62"/>
      <c r="N304" s="62"/>
      <c r="P304" s="62"/>
      <c r="Q304" s="62"/>
      <c r="R304" s="62"/>
      <c r="S304" s="62"/>
    </row>
    <row r="305" spans="1:19" x14ac:dyDescent="0.25">
      <c r="A305" s="62"/>
      <c r="B305" s="62"/>
      <c r="C305" s="186"/>
      <c r="D305" s="62"/>
      <c r="E305" s="62"/>
      <c r="F305" s="62"/>
      <c r="G305" s="62"/>
      <c r="H305" s="62"/>
      <c r="I305" s="62"/>
      <c r="J305" s="63"/>
      <c r="K305" s="62"/>
      <c r="L305" s="62"/>
      <c r="M305" s="62"/>
      <c r="N305" s="62"/>
      <c r="P305" s="62"/>
      <c r="Q305" s="62"/>
      <c r="R305" s="62"/>
      <c r="S305" s="62"/>
    </row>
    <row r="306" spans="1:19" x14ac:dyDescent="0.25">
      <c r="A306" s="62"/>
      <c r="B306" s="62"/>
      <c r="C306" s="186"/>
      <c r="D306" s="62"/>
      <c r="E306" s="62"/>
      <c r="F306" s="62"/>
      <c r="G306" s="62"/>
      <c r="H306" s="62"/>
      <c r="I306" s="62"/>
      <c r="J306" s="63"/>
      <c r="K306" s="62"/>
      <c r="L306" s="62"/>
      <c r="M306" s="62"/>
      <c r="N306" s="62"/>
      <c r="P306" s="62"/>
      <c r="Q306" s="62"/>
      <c r="R306" s="62"/>
      <c r="S306" s="62"/>
    </row>
    <row r="307" spans="1:19" x14ac:dyDescent="0.25">
      <c r="A307" s="62"/>
      <c r="B307" s="62"/>
      <c r="C307" s="186"/>
      <c r="D307" s="62"/>
      <c r="E307" s="62"/>
      <c r="F307" s="62"/>
      <c r="G307" s="62"/>
      <c r="H307" s="62"/>
      <c r="I307" s="62"/>
      <c r="J307" s="63"/>
      <c r="K307" s="62"/>
      <c r="L307" s="62"/>
      <c r="M307" s="62"/>
      <c r="N307" s="62"/>
      <c r="P307" s="62"/>
      <c r="Q307" s="62"/>
      <c r="R307" s="62"/>
      <c r="S307" s="62"/>
    </row>
    <row r="308" spans="1:19" x14ac:dyDescent="0.25">
      <c r="A308" s="62"/>
      <c r="B308" s="62"/>
      <c r="C308" s="186"/>
      <c r="D308" s="62"/>
      <c r="E308" s="62"/>
      <c r="F308" s="62"/>
      <c r="G308" s="62"/>
      <c r="H308" s="62"/>
      <c r="I308" s="62"/>
      <c r="J308" s="63"/>
      <c r="K308" s="62"/>
      <c r="L308" s="62"/>
      <c r="M308" s="62"/>
      <c r="N308" s="62"/>
      <c r="P308" s="62"/>
      <c r="Q308" s="62"/>
      <c r="R308" s="62"/>
      <c r="S308" s="62"/>
    </row>
    <row r="309" spans="1:19" x14ac:dyDescent="0.25">
      <c r="A309" s="62"/>
      <c r="B309" s="62"/>
      <c r="C309" s="186"/>
      <c r="D309" s="62"/>
      <c r="E309" s="62"/>
      <c r="F309" s="62"/>
      <c r="G309" s="62"/>
      <c r="H309" s="62"/>
      <c r="I309" s="62"/>
      <c r="J309" s="63"/>
      <c r="K309" s="62"/>
      <c r="L309" s="62"/>
      <c r="M309" s="62"/>
      <c r="N309" s="62"/>
      <c r="P309" s="62"/>
      <c r="Q309" s="62"/>
      <c r="R309" s="62"/>
      <c r="S309" s="62"/>
    </row>
    <row r="310" spans="1:19" x14ac:dyDescent="0.25">
      <c r="A310" s="62"/>
      <c r="B310" s="62"/>
      <c r="C310" s="186"/>
      <c r="D310" s="62"/>
      <c r="E310" s="62"/>
      <c r="F310" s="62"/>
      <c r="G310" s="62"/>
      <c r="H310" s="62"/>
      <c r="I310" s="62"/>
      <c r="J310" s="63"/>
      <c r="K310" s="62"/>
      <c r="L310" s="62"/>
      <c r="M310" s="62"/>
      <c r="N310" s="62"/>
      <c r="P310" s="62"/>
      <c r="Q310" s="62"/>
      <c r="R310" s="62"/>
      <c r="S310" s="62"/>
    </row>
    <row r="311" spans="1:19" x14ac:dyDescent="0.25">
      <c r="A311" s="62"/>
      <c r="B311" s="62"/>
      <c r="C311" s="186"/>
      <c r="D311" s="62"/>
      <c r="E311" s="62"/>
      <c r="F311" s="62"/>
      <c r="G311" s="62"/>
      <c r="H311" s="62"/>
      <c r="I311" s="62"/>
      <c r="J311" s="63"/>
      <c r="K311" s="62"/>
      <c r="L311" s="62"/>
      <c r="M311" s="62"/>
      <c r="N311" s="62"/>
      <c r="P311" s="62"/>
      <c r="Q311" s="62"/>
      <c r="R311" s="62"/>
      <c r="S311" s="62"/>
    </row>
    <row r="312" spans="1:19" x14ac:dyDescent="0.25">
      <c r="A312" s="62"/>
      <c r="B312" s="62"/>
      <c r="C312" s="186"/>
      <c r="D312" s="62"/>
      <c r="E312" s="62"/>
      <c r="F312" s="62"/>
      <c r="G312" s="62"/>
      <c r="H312" s="62"/>
      <c r="I312" s="62"/>
      <c r="J312" s="63"/>
      <c r="K312" s="62"/>
      <c r="L312" s="62"/>
      <c r="M312" s="62"/>
      <c r="N312" s="62"/>
      <c r="P312" s="62"/>
      <c r="Q312" s="62"/>
      <c r="R312" s="62"/>
      <c r="S312" s="62"/>
    </row>
    <row r="313" spans="1:19" x14ac:dyDescent="0.25">
      <c r="A313" s="62"/>
      <c r="B313" s="62"/>
      <c r="C313" s="186"/>
      <c r="D313" s="62"/>
      <c r="E313" s="62"/>
      <c r="F313" s="62"/>
      <c r="G313" s="62"/>
      <c r="H313" s="62"/>
      <c r="I313" s="62"/>
      <c r="J313" s="63"/>
      <c r="K313" s="62"/>
      <c r="L313" s="62"/>
      <c r="M313" s="62"/>
      <c r="N313" s="62"/>
      <c r="P313" s="62"/>
      <c r="Q313" s="62"/>
      <c r="R313" s="62"/>
      <c r="S313" s="62"/>
    </row>
    <row r="314" spans="1:19" x14ac:dyDescent="0.25">
      <c r="A314" s="62"/>
      <c r="B314" s="62"/>
      <c r="C314" s="186"/>
      <c r="D314" s="62"/>
      <c r="E314" s="62"/>
      <c r="F314" s="62"/>
      <c r="G314" s="62"/>
      <c r="H314" s="62"/>
      <c r="I314" s="62"/>
      <c r="J314" s="63"/>
      <c r="K314" s="62"/>
      <c r="L314" s="62"/>
      <c r="M314" s="62"/>
      <c r="N314" s="62"/>
      <c r="P314" s="62"/>
      <c r="Q314" s="62"/>
      <c r="R314" s="62"/>
      <c r="S314" s="62"/>
    </row>
    <row r="315" spans="1:19" x14ac:dyDescent="0.25">
      <c r="A315" s="62"/>
      <c r="B315" s="62"/>
      <c r="C315" s="186"/>
      <c r="D315" s="62"/>
      <c r="E315" s="62"/>
      <c r="F315" s="62"/>
      <c r="G315" s="62"/>
      <c r="H315" s="62"/>
      <c r="I315" s="62"/>
      <c r="J315" s="63"/>
      <c r="K315" s="62"/>
      <c r="L315" s="62"/>
      <c r="M315" s="62"/>
      <c r="N315" s="62"/>
      <c r="P315" s="62"/>
      <c r="Q315" s="62"/>
      <c r="R315" s="62"/>
      <c r="S315" s="62"/>
    </row>
    <row r="316" spans="1:19" x14ac:dyDescent="0.25">
      <c r="A316" s="62"/>
      <c r="B316" s="62"/>
      <c r="C316" s="186"/>
      <c r="D316" s="62"/>
      <c r="E316" s="62"/>
      <c r="F316" s="62"/>
      <c r="G316" s="62"/>
      <c r="H316" s="62"/>
      <c r="I316" s="62"/>
      <c r="J316" s="63"/>
      <c r="K316" s="62"/>
      <c r="L316" s="62"/>
      <c r="M316" s="62"/>
      <c r="N316" s="62"/>
      <c r="P316" s="62"/>
      <c r="Q316" s="62"/>
      <c r="R316" s="62"/>
      <c r="S316" s="62"/>
    </row>
    <row r="317" spans="1:19" x14ac:dyDescent="0.25">
      <c r="A317" s="62"/>
      <c r="B317" s="62"/>
      <c r="C317" s="186"/>
      <c r="D317" s="62"/>
      <c r="E317" s="62"/>
      <c r="F317" s="62"/>
      <c r="G317" s="62"/>
      <c r="H317" s="62"/>
      <c r="I317" s="62"/>
      <c r="J317" s="63"/>
      <c r="K317" s="62"/>
      <c r="L317" s="62"/>
      <c r="M317" s="62"/>
      <c r="N317" s="62"/>
      <c r="P317" s="62"/>
      <c r="Q317" s="62"/>
      <c r="R317" s="62"/>
      <c r="S317" s="62"/>
    </row>
    <row r="318" spans="1:19" x14ac:dyDescent="0.25">
      <c r="A318" s="62"/>
      <c r="B318" s="62"/>
      <c r="C318" s="186"/>
      <c r="D318" s="62"/>
      <c r="E318" s="62"/>
      <c r="F318" s="62"/>
      <c r="G318" s="62"/>
      <c r="H318" s="62"/>
      <c r="I318" s="62"/>
      <c r="J318" s="63"/>
      <c r="K318" s="62"/>
      <c r="L318" s="62"/>
      <c r="M318" s="62"/>
      <c r="N318" s="62"/>
      <c r="P318" s="62"/>
      <c r="Q318" s="62"/>
      <c r="R318" s="62"/>
      <c r="S318" s="62"/>
    </row>
    <row r="319" spans="1:19" x14ac:dyDescent="0.25">
      <c r="A319" s="62"/>
      <c r="B319" s="62"/>
      <c r="C319" s="186"/>
      <c r="D319" s="62"/>
      <c r="E319" s="62"/>
      <c r="F319" s="62"/>
      <c r="G319" s="62"/>
      <c r="H319" s="62"/>
      <c r="I319" s="62"/>
      <c r="J319" s="63"/>
      <c r="K319" s="62"/>
      <c r="L319" s="62"/>
      <c r="M319" s="62"/>
      <c r="N319" s="62"/>
      <c r="P319" s="62"/>
      <c r="Q319" s="62"/>
      <c r="R319" s="62"/>
      <c r="S319" s="62"/>
    </row>
    <row r="320" spans="1:19" x14ac:dyDescent="0.25">
      <c r="A320" s="62"/>
      <c r="B320" s="62"/>
      <c r="C320" s="186"/>
      <c r="D320" s="62"/>
      <c r="E320" s="62"/>
      <c r="F320" s="62"/>
      <c r="G320" s="62"/>
      <c r="H320" s="62"/>
      <c r="I320" s="62"/>
      <c r="J320" s="63"/>
      <c r="K320" s="62"/>
      <c r="L320" s="62"/>
      <c r="M320" s="62"/>
      <c r="N320" s="62"/>
      <c r="P320" s="62"/>
      <c r="Q320" s="62"/>
      <c r="R320" s="62"/>
      <c r="S320" s="62"/>
    </row>
    <row r="321" spans="1:19" x14ac:dyDescent="0.25">
      <c r="A321" s="62"/>
      <c r="B321" s="62"/>
      <c r="C321" s="186"/>
      <c r="D321" s="62"/>
      <c r="E321" s="62"/>
      <c r="F321" s="62"/>
      <c r="G321" s="62"/>
      <c r="H321" s="62"/>
      <c r="I321" s="62"/>
      <c r="J321" s="63"/>
      <c r="K321" s="62"/>
      <c r="L321" s="62"/>
      <c r="M321" s="62"/>
      <c r="N321" s="62"/>
      <c r="P321" s="62"/>
      <c r="Q321" s="62"/>
      <c r="R321" s="62"/>
      <c r="S321" s="62"/>
    </row>
    <row r="322" spans="1:19" x14ac:dyDescent="0.25">
      <c r="A322" s="62"/>
      <c r="B322" s="62"/>
      <c r="C322" s="186"/>
      <c r="D322" s="62"/>
      <c r="E322" s="62"/>
      <c r="F322" s="62"/>
      <c r="G322" s="62"/>
      <c r="H322" s="62"/>
      <c r="I322" s="62"/>
      <c r="J322" s="63"/>
      <c r="K322" s="62"/>
      <c r="L322" s="62"/>
      <c r="M322" s="62"/>
      <c r="N322" s="62"/>
      <c r="P322" s="62"/>
      <c r="Q322" s="62"/>
      <c r="R322" s="62"/>
      <c r="S322" s="62"/>
    </row>
    <row r="323" spans="1:19" x14ac:dyDescent="0.25">
      <c r="A323" s="62"/>
      <c r="B323" s="62"/>
      <c r="C323" s="186"/>
      <c r="D323" s="62"/>
      <c r="E323" s="62"/>
      <c r="F323" s="62"/>
      <c r="G323" s="62"/>
      <c r="H323" s="62"/>
      <c r="I323" s="62"/>
      <c r="J323" s="63"/>
      <c r="K323" s="62"/>
      <c r="L323" s="62"/>
      <c r="M323" s="62"/>
      <c r="N323" s="62"/>
      <c r="P323" s="62"/>
      <c r="Q323" s="62"/>
      <c r="R323" s="62"/>
      <c r="S323" s="62"/>
    </row>
    <row r="324" spans="1:19" x14ac:dyDescent="0.25">
      <c r="A324" s="62"/>
      <c r="B324" s="62"/>
      <c r="C324" s="186"/>
      <c r="D324" s="62"/>
      <c r="E324" s="62"/>
      <c r="F324" s="62"/>
      <c r="G324" s="62"/>
      <c r="H324" s="62"/>
      <c r="I324" s="62"/>
      <c r="J324" s="63"/>
      <c r="K324" s="62"/>
      <c r="L324" s="62"/>
      <c r="M324" s="62"/>
      <c r="N324" s="62"/>
      <c r="P324" s="62"/>
      <c r="Q324" s="62"/>
      <c r="R324" s="62"/>
      <c r="S324" s="62"/>
    </row>
    <row r="325" spans="1:19" x14ac:dyDescent="0.25">
      <c r="A325" s="62"/>
      <c r="B325" s="62"/>
      <c r="C325" s="186"/>
      <c r="D325" s="62"/>
      <c r="E325" s="62"/>
      <c r="F325" s="62"/>
      <c r="G325" s="62"/>
      <c r="H325" s="62"/>
      <c r="I325" s="62"/>
      <c r="J325" s="63"/>
      <c r="K325" s="62"/>
      <c r="L325" s="62"/>
      <c r="M325" s="62"/>
      <c r="N325" s="62"/>
      <c r="P325" s="62"/>
      <c r="Q325" s="62"/>
      <c r="R325" s="62"/>
      <c r="S325" s="62"/>
    </row>
    <row r="326" spans="1:19" x14ac:dyDescent="0.25">
      <c r="A326" s="62"/>
      <c r="B326" s="62"/>
      <c r="C326" s="186"/>
      <c r="D326" s="62"/>
      <c r="E326" s="62"/>
      <c r="F326" s="62"/>
      <c r="G326" s="62"/>
      <c r="H326" s="62"/>
      <c r="I326" s="62"/>
      <c r="J326" s="63"/>
      <c r="K326" s="62"/>
      <c r="L326" s="62"/>
      <c r="M326" s="62"/>
      <c r="N326" s="62"/>
      <c r="P326" s="62"/>
      <c r="Q326" s="62"/>
      <c r="R326" s="62"/>
      <c r="S326" s="62"/>
    </row>
    <row r="327" spans="1:19" x14ac:dyDescent="0.25">
      <c r="A327" s="62"/>
      <c r="B327" s="62"/>
      <c r="C327" s="186"/>
      <c r="D327" s="62"/>
      <c r="E327" s="62"/>
      <c r="F327" s="62"/>
      <c r="G327" s="62"/>
      <c r="H327" s="62"/>
      <c r="I327" s="62"/>
      <c r="J327" s="63"/>
      <c r="K327" s="62"/>
      <c r="L327" s="62"/>
      <c r="M327" s="62"/>
      <c r="N327" s="62"/>
      <c r="P327" s="62"/>
      <c r="Q327" s="62"/>
      <c r="R327" s="62"/>
      <c r="S327" s="62"/>
    </row>
    <row r="328" spans="1:19" x14ac:dyDescent="0.25">
      <c r="A328" s="62"/>
      <c r="B328" s="62"/>
      <c r="C328" s="186"/>
      <c r="D328" s="62"/>
      <c r="E328" s="62"/>
      <c r="F328" s="62"/>
      <c r="G328" s="62"/>
      <c r="H328" s="62"/>
      <c r="I328" s="62"/>
      <c r="J328" s="63"/>
      <c r="K328" s="62"/>
      <c r="L328" s="62"/>
      <c r="M328" s="62"/>
      <c r="N328" s="62"/>
      <c r="P328" s="62"/>
      <c r="Q328" s="62"/>
      <c r="R328" s="62"/>
      <c r="S328" s="62"/>
    </row>
    <row r="329" spans="1:19" x14ac:dyDescent="0.25">
      <c r="A329" s="62"/>
      <c r="B329" s="62"/>
      <c r="C329" s="186"/>
      <c r="D329" s="62"/>
      <c r="E329" s="62"/>
      <c r="F329" s="62"/>
      <c r="G329" s="62"/>
      <c r="H329" s="62"/>
      <c r="I329" s="62"/>
      <c r="J329" s="63"/>
      <c r="K329" s="62"/>
      <c r="L329" s="62"/>
      <c r="M329" s="62"/>
      <c r="N329" s="62"/>
      <c r="P329" s="62"/>
      <c r="Q329" s="62"/>
      <c r="R329" s="62"/>
      <c r="S329" s="62"/>
    </row>
    <row r="330" spans="1:19" x14ac:dyDescent="0.25">
      <c r="A330" s="62"/>
      <c r="B330" s="62"/>
      <c r="C330" s="186"/>
      <c r="D330" s="62"/>
      <c r="E330" s="62"/>
      <c r="F330" s="62"/>
      <c r="G330" s="62"/>
      <c r="H330" s="62"/>
      <c r="I330" s="62"/>
      <c r="J330" s="63"/>
      <c r="K330" s="62"/>
      <c r="L330" s="62"/>
      <c r="M330" s="62"/>
      <c r="N330" s="62"/>
      <c r="P330" s="62"/>
      <c r="Q330" s="62"/>
      <c r="R330" s="62"/>
      <c r="S330" s="62"/>
    </row>
    <row r="331" spans="1:19" x14ac:dyDescent="0.25">
      <c r="A331" s="62"/>
      <c r="B331" s="62"/>
      <c r="C331" s="186"/>
      <c r="D331" s="62"/>
      <c r="E331" s="62"/>
      <c r="F331" s="62"/>
      <c r="G331" s="62"/>
      <c r="H331" s="62"/>
      <c r="I331" s="62"/>
      <c r="J331" s="63"/>
      <c r="K331" s="62"/>
      <c r="L331" s="62"/>
      <c r="M331" s="62"/>
      <c r="N331" s="62"/>
      <c r="P331" s="62"/>
      <c r="Q331" s="62"/>
      <c r="R331" s="62"/>
      <c r="S331" s="62"/>
    </row>
    <row r="332" spans="1:19" x14ac:dyDescent="0.25">
      <c r="A332" s="62"/>
      <c r="B332" s="62"/>
      <c r="C332" s="186"/>
      <c r="D332" s="62"/>
      <c r="E332" s="62"/>
      <c r="F332" s="62"/>
      <c r="G332" s="62"/>
      <c r="H332" s="62"/>
      <c r="I332" s="62"/>
      <c r="J332" s="63"/>
      <c r="K332" s="62"/>
      <c r="L332" s="62"/>
      <c r="M332" s="62"/>
      <c r="N332" s="62"/>
      <c r="P332" s="62"/>
      <c r="Q332" s="62"/>
      <c r="R332" s="62"/>
      <c r="S332" s="62"/>
    </row>
    <row r="333" spans="1:19" x14ac:dyDescent="0.25">
      <c r="A333" s="62"/>
      <c r="B333" s="62"/>
      <c r="C333" s="186"/>
      <c r="D333" s="62"/>
      <c r="E333" s="62"/>
      <c r="F333" s="62"/>
      <c r="G333" s="62"/>
      <c r="H333" s="62"/>
      <c r="I333" s="62"/>
      <c r="J333" s="63"/>
      <c r="K333" s="62"/>
      <c r="L333" s="62"/>
      <c r="M333" s="62"/>
      <c r="N333" s="62"/>
      <c r="P333" s="62"/>
      <c r="Q333" s="62"/>
      <c r="R333" s="62"/>
      <c r="S333" s="62"/>
    </row>
    <row r="334" spans="1:19" x14ac:dyDescent="0.25">
      <c r="A334" s="62"/>
      <c r="B334" s="62"/>
      <c r="C334" s="186"/>
      <c r="D334" s="62"/>
      <c r="E334" s="62"/>
      <c r="F334" s="62"/>
      <c r="G334" s="62"/>
      <c r="H334" s="62"/>
      <c r="I334" s="62"/>
      <c r="J334" s="63"/>
      <c r="K334" s="62"/>
      <c r="L334" s="62"/>
      <c r="M334" s="62"/>
      <c r="N334" s="62"/>
      <c r="P334" s="62"/>
      <c r="Q334" s="62"/>
      <c r="R334" s="62"/>
      <c r="S334" s="62"/>
    </row>
    <row r="335" spans="1:19" x14ac:dyDescent="0.25">
      <c r="A335" s="62"/>
      <c r="B335" s="62"/>
      <c r="C335" s="186"/>
      <c r="D335" s="62"/>
      <c r="E335" s="62"/>
      <c r="F335" s="62"/>
      <c r="G335" s="62"/>
      <c r="H335" s="62"/>
      <c r="I335" s="62"/>
      <c r="J335" s="63"/>
      <c r="K335" s="62"/>
      <c r="L335" s="62"/>
      <c r="M335" s="62"/>
      <c r="N335" s="62"/>
      <c r="P335" s="62"/>
      <c r="Q335" s="62"/>
      <c r="R335" s="62"/>
      <c r="S335" s="62"/>
    </row>
    <row r="336" spans="1:19" x14ac:dyDescent="0.25">
      <c r="A336" s="62"/>
      <c r="B336" s="62"/>
      <c r="C336" s="186"/>
      <c r="D336" s="62"/>
      <c r="E336" s="62"/>
      <c r="F336" s="62"/>
      <c r="G336" s="62"/>
      <c r="H336" s="62"/>
      <c r="I336" s="62"/>
      <c r="J336" s="63"/>
      <c r="K336" s="62"/>
      <c r="L336" s="62"/>
      <c r="M336" s="62"/>
      <c r="N336" s="62"/>
      <c r="P336" s="62"/>
      <c r="Q336" s="62"/>
      <c r="R336" s="62"/>
      <c r="S336" s="62"/>
    </row>
    <row r="337" spans="1:19" x14ac:dyDescent="0.25">
      <c r="A337" s="62"/>
      <c r="B337" s="62"/>
      <c r="C337" s="186"/>
      <c r="D337" s="62"/>
      <c r="E337" s="62"/>
      <c r="F337" s="62"/>
      <c r="G337" s="62"/>
      <c r="H337" s="62"/>
      <c r="I337" s="62"/>
      <c r="J337" s="63"/>
      <c r="K337" s="62"/>
      <c r="L337" s="62"/>
      <c r="M337" s="62"/>
      <c r="N337" s="62"/>
      <c r="P337" s="62"/>
      <c r="Q337" s="62"/>
      <c r="R337" s="62"/>
      <c r="S337" s="62"/>
    </row>
    <row r="338" spans="1:19" x14ac:dyDescent="0.25">
      <c r="A338" s="62"/>
      <c r="B338" s="62"/>
      <c r="C338" s="186"/>
      <c r="D338" s="62"/>
      <c r="E338" s="62"/>
      <c r="F338" s="62"/>
      <c r="G338" s="62"/>
      <c r="H338" s="62"/>
      <c r="I338" s="62"/>
      <c r="J338" s="63"/>
      <c r="K338" s="62"/>
      <c r="L338" s="62"/>
      <c r="M338" s="62"/>
      <c r="N338" s="62"/>
      <c r="P338" s="62"/>
      <c r="Q338" s="62"/>
      <c r="R338" s="62"/>
      <c r="S338" s="62"/>
    </row>
    <row r="339" spans="1:19" x14ac:dyDescent="0.25">
      <c r="A339" s="62"/>
      <c r="B339" s="62"/>
      <c r="C339" s="186"/>
      <c r="D339" s="62"/>
      <c r="E339" s="62"/>
      <c r="F339" s="62"/>
      <c r="G339" s="62"/>
      <c r="H339" s="62"/>
      <c r="I339" s="62"/>
      <c r="J339" s="63"/>
      <c r="K339" s="62"/>
      <c r="L339" s="62"/>
      <c r="M339" s="62"/>
      <c r="N339" s="62"/>
      <c r="P339" s="62"/>
      <c r="Q339" s="62"/>
      <c r="R339" s="62"/>
      <c r="S339" s="62"/>
    </row>
    <row r="340" spans="1:19" x14ac:dyDescent="0.25">
      <c r="A340" s="62"/>
      <c r="B340" s="62"/>
      <c r="C340" s="186"/>
      <c r="D340" s="62"/>
      <c r="E340" s="62"/>
      <c r="F340" s="62"/>
      <c r="G340" s="62"/>
      <c r="H340" s="62"/>
      <c r="I340" s="62"/>
      <c r="J340" s="63"/>
      <c r="K340" s="62"/>
      <c r="L340" s="62"/>
      <c r="M340" s="62"/>
      <c r="N340" s="62"/>
      <c r="P340" s="62"/>
      <c r="Q340" s="62"/>
      <c r="R340" s="62"/>
      <c r="S340" s="62"/>
    </row>
    <row r="341" spans="1:19" x14ac:dyDescent="0.25">
      <c r="A341" s="62"/>
      <c r="B341" s="62"/>
      <c r="C341" s="186"/>
      <c r="D341" s="62"/>
      <c r="E341" s="62"/>
      <c r="F341" s="62"/>
      <c r="G341" s="62"/>
      <c r="H341" s="62"/>
      <c r="I341" s="62"/>
      <c r="J341" s="63"/>
      <c r="K341" s="62"/>
      <c r="L341" s="62"/>
      <c r="M341" s="62"/>
      <c r="N341" s="62"/>
      <c r="P341" s="62"/>
      <c r="Q341" s="62"/>
      <c r="R341" s="62"/>
      <c r="S341" s="62"/>
    </row>
    <row r="342" spans="1:19" x14ac:dyDescent="0.25">
      <c r="A342" s="62"/>
      <c r="B342" s="62"/>
      <c r="C342" s="186"/>
      <c r="D342" s="62"/>
      <c r="E342" s="62"/>
      <c r="F342" s="62"/>
      <c r="G342" s="62"/>
      <c r="H342" s="62"/>
      <c r="I342" s="62"/>
      <c r="J342" s="63"/>
      <c r="K342" s="62"/>
      <c r="L342" s="62"/>
      <c r="M342" s="62"/>
      <c r="N342" s="62"/>
      <c r="P342" s="62"/>
      <c r="Q342" s="62"/>
      <c r="R342" s="62"/>
      <c r="S342" s="62"/>
    </row>
    <row r="343" spans="1:19" x14ac:dyDescent="0.25">
      <c r="A343" s="62"/>
      <c r="B343" s="62"/>
      <c r="C343" s="186"/>
      <c r="D343" s="62"/>
      <c r="E343" s="62"/>
      <c r="F343" s="62"/>
      <c r="G343" s="62"/>
      <c r="H343" s="62"/>
      <c r="I343" s="62"/>
      <c r="J343" s="63"/>
      <c r="K343" s="62"/>
      <c r="L343" s="62"/>
      <c r="M343" s="62"/>
      <c r="N343" s="62"/>
      <c r="P343" s="62"/>
      <c r="Q343" s="62"/>
      <c r="R343" s="62"/>
      <c r="S343" s="62"/>
    </row>
    <row r="344" spans="1:19" x14ac:dyDescent="0.25">
      <c r="A344" s="62"/>
      <c r="B344" s="62"/>
      <c r="C344" s="186"/>
      <c r="D344" s="62"/>
      <c r="E344" s="62"/>
      <c r="F344" s="62"/>
      <c r="G344" s="62"/>
      <c r="H344" s="62"/>
      <c r="I344" s="62"/>
      <c r="J344" s="63"/>
      <c r="K344" s="62"/>
      <c r="L344" s="62"/>
      <c r="M344" s="62"/>
      <c r="N344" s="62"/>
      <c r="P344" s="62"/>
      <c r="Q344" s="62"/>
      <c r="R344" s="62"/>
      <c r="S344" s="62"/>
    </row>
    <row r="345" spans="1:19" x14ac:dyDescent="0.25">
      <c r="A345" s="62"/>
      <c r="B345" s="62"/>
      <c r="C345" s="186"/>
      <c r="D345" s="62"/>
      <c r="E345" s="62"/>
      <c r="F345" s="62"/>
      <c r="G345" s="62"/>
      <c r="H345" s="62"/>
      <c r="I345" s="62"/>
      <c r="J345" s="63"/>
      <c r="K345" s="62"/>
      <c r="L345" s="62"/>
      <c r="M345" s="62"/>
      <c r="N345" s="62"/>
      <c r="P345" s="62"/>
      <c r="Q345" s="62"/>
      <c r="R345" s="62"/>
      <c r="S345" s="62"/>
    </row>
    <row r="346" spans="1:19" x14ac:dyDescent="0.25">
      <c r="A346" s="62"/>
      <c r="B346" s="62"/>
      <c r="C346" s="186"/>
      <c r="D346" s="62"/>
      <c r="E346" s="62"/>
      <c r="F346" s="62"/>
      <c r="G346" s="62"/>
      <c r="H346" s="62"/>
      <c r="I346" s="62"/>
      <c r="J346" s="63"/>
      <c r="K346" s="62"/>
      <c r="L346" s="62"/>
      <c r="M346" s="62"/>
      <c r="N346" s="62"/>
      <c r="P346" s="62"/>
      <c r="Q346" s="62"/>
      <c r="R346" s="62"/>
      <c r="S346" s="62"/>
    </row>
    <row r="347" spans="1:19" x14ac:dyDescent="0.25">
      <c r="A347" s="62"/>
      <c r="B347" s="62"/>
      <c r="C347" s="186"/>
      <c r="D347" s="62"/>
      <c r="E347" s="62"/>
      <c r="F347" s="62"/>
      <c r="G347" s="62"/>
      <c r="H347" s="62"/>
      <c r="I347" s="62"/>
      <c r="J347" s="63"/>
      <c r="K347" s="62"/>
      <c r="L347" s="62"/>
      <c r="M347" s="62"/>
      <c r="N347" s="62"/>
      <c r="P347" s="62"/>
      <c r="Q347" s="62"/>
      <c r="R347" s="62"/>
      <c r="S347" s="62"/>
    </row>
    <row r="348" spans="1:19" x14ac:dyDescent="0.25">
      <c r="A348" s="62"/>
      <c r="B348" s="62"/>
      <c r="C348" s="186"/>
      <c r="D348" s="62"/>
      <c r="E348" s="62"/>
      <c r="F348" s="62"/>
      <c r="G348" s="62"/>
      <c r="H348" s="62"/>
      <c r="I348" s="62"/>
      <c r="J348" s="63"/>
      <c r="K348" s="62"/>
      <c r="L348" s="62"/>
      <c r="M348" s="62"/>
      <c r="N348" s="62"/>
      <c r="P348" s="62"/>
      <c r="Q348" s="62"/>
      <c r="R348" s="62"/>
      <c r="S348" s="62"/>
    </row>
    <row r="349" spans="1:19" x14ac:dyDescent="0.25">
      <c r="A349" s="62"/>
      <c r="B349" s="62"/>
      <c r="C349" s="186"/>
      <c r="D349" s="62"/>
      <c r="E349" s="62"/>
      <c r="F349" s="62"/>
      <c r="G349" s="62"/>
      <c r="H349" s="62"/>
      <c r="I349" s="62"/>
      <c r="J349" s="63"/>
      <c r="K349" s="62"/>
      <c r="L349" s="62"/>
      <c r="M349" s="62"/>
      <c r="N349" s="62"/>
      <c r="P349" s="62"/>
      <c r="Q349" s="62"/>
      <c r="R349" s="62"/>
      <c r="S349" s="62"/>
    </row>
    <row r="350" spans="1:19" x14ac:dyDescent="0.25">
      <c r="A350" s="62"/>
      <c r="B350" s="62"/>
      <c r="C350" s="186"/>
      <c r="D350" s="62"/>
      <c r="E350" s="62"/>
      <c r="F350" s="62"/>
      <c r="G350" s="62"/>
      <c r="H350" s="62"/>
      <c r="I350" s="62"/>
      <c r="J350" s="63"/>
      <c r="K350" s="62"/>
      <c r="L350" s="62"/>
      <c r="M350" s="62"/>
      <c r="N350" s="62"/>
      <c r="P350" s="62"/>
      <c r="Q350" s="62"/>
      <c r="R350" s="62"/>
      <c r="S350" s="62"/>
    </row>
    <row r="351" spans="1:19" x14ac:dyDescent="0.25">
      <c r="A351" s="62"/>
      <c r="B351" s="62"/>
      <c r="C351" s="186"/>
      <c r="D351" s="62"/>
      <c r="E351" s="62"/>
      <c r="F351" s="62"/>
      <c r="G351" s="62"/>
      <c r="H351" s="62"/>
      <c r="I351" s="62"/>
      <c r="J351" s="63"/>
      <c r="K351" s="62"/>
      <c r="L351" s="62"/>
      <c r="M351" s="62"/>
      <c r="N351" s="62"/>
      <c r="P351" s="62"/>
      <c r="Q351" s="62"/>
      <c r="R351" s="62"/>
      <c r="S351" s="62"/>
    </row>
    <row r="352" spans="1:19" x14ac:dyDescent="0.25">
      <c r="A352" s="62"/>
      <c r="B352" s="62"/>
      <c r="C352" s="186"/>
      <c r="D352" s="62"/>
      <c r="E352" s="62"/>
      <c r="F352" s="62"/>
      <c r="G352" s="62"/>
      <c r="H352" s="62"/>
      <c r="I352" s="62"/>
      <c r="J352" s="63"/>
      <c r="K352" s="62"/>
      <c r="L352" s="62"/>
      <c r="M352" s="62"/>
      <c r="N352" s="62"/>
      <c r="P352" s="62"/>
      <c r="Q352" s="62"/>
      <c r="R352" s="62"/>
      <c r="S352" s="62"/>
    </row>
    <row r="353" spans="1:19" x14ac:dyDescent="0.25">
      <c r="A353" s="62"/>
      <c r="B353" s="62"/>
      <c r="C353" s="186"/>
      <c r="D353" s="62"/>
      <c r="E353" s="62"/>
      <c r="F353" s="62"/>
      <c r="G353" s="62"/>
      <c r="H353" s="62"/>
      <c r="I353" s="62"/>
      <c r="J353" s="63"/>
      <c r="K353" s="62"/>
      <c r="L353" s="62"/>
      <c r="M353" s="62"/>
      <c r="N353" s="62"/>
      <c r="P353" s="62"/>
      <c r="Q353" s="62"/>
      <c r="R353" s="62"/>
      <c r="S353" s="62"/>
    </row>
    <row r="354" spans="1:19" x14ac:dyDescent="0.25">
      <c r="A354" s="62"/>
      <c r="B354" s="62"/>
      <c r="C354" s="186"/>
      <c r="D354" s="62"/>
      <c r="E354" s="62"/>
      <c r="F354" s="62"/>
      <c r="G354" s="62"/>
      <c r="H354" s="62"/>
      <c r="I354" s="62"/>
      <c r="J354" s="63"/>
      <c r="K354" s="62"/>
      <c r="L354" s="62"/>
      <c r="M354" s="62"/>
      <c r="N354" s="62"/>
      <c r="P354" s="62"/>
      <c r="Q354" s="62"/>
      <c r="R354" s="62"/>
      <c r="S354" s="62"/>
    </row>
    <row r="355" spans="1:19" x14ac:dyDescent="0.25">
      <c r="A355" s="62"/>
      <c r="B355" s="62"/>
      <c r="C355" s="186"/>
      <c r="D355" s="62"/>
      <c r="E355" s="62"/>
      <c r="F355" s="62"/>
      <c r="G355" s="62"/>
      <c r="H355" s="62"/>
      <c r="I355" s="62"/>
      <c r="J355" s="63"/>
      <c r="K355" s="62"/>
      <c r="L355" s="62"/>
      <c r="M355" s="62"/>
      <c r="N355" s="62"/>
      <c r="P355" s="62"/>
      <c r="Q355" s="62"/>
      <c r="R355" s="62"/>
      <c r="S355" s="62"/>
    </row>
    <row r="356" spans="1:19" x14ac:dyDescent="0.25">
      <c r="A356" s="62"/>
      <c r="B356" s="62"/>
      <c r="C356" s="186"/>
      <c r="D356" s="62"/>
      <c r="E356" s="62"/>
      <c r="F356" s="62"/>
      <c r="G356" s="62"/>
      <c r="H356" s="62"/>
      <c r="I356" s="62"/>
      <c r="J356" s="63"/>
      <c r="K356" s="62"/>
      <c r="L356" s="62"/>
      <c r="M356" s="62"/>
      <c r="N356" s="62"/>
      <c r="P356" s="62"/>
      <c r="Q356" s="62"/>
      <c r="R356" s="62"/>
      <c r="S356" s="62"/>
    </row>
    <row r="357" spans="1:19" x14ac:dyDescent="0.25">
      <c r="A357" s="62"/>
      <c r="B357" s="62"/>
      <c r="C357" s="186"/>
      <c r="D357" s="62"/>
      <c r="E357" s="62"/>
      <c r="F357" s="62"/>
      <c r="G357" s="62"/>
      <c r="H357" s="62"/>
      <c r="I357" s="62"/>
      <c r="J357" s="63"/>
      <c r="K357" s="62"/>
      <c r="L357" s="62"/>
      <c r="M357" s="62"/>
      <c r="N357" s="62"/>
      <c r="P357" s="62"/>
      <c r="Q357" s="62"/>
      <c r="R357" s="62"/>
      <c r="S357" s="62"/>
    </row>
    <row r="358" spans="1:19" x14ac:dyDescent="0.25">
      <c r="A358" s="62"/>
      <c r="B358" s="62"/>
      <c r="C358" s="186"/>
      <c r="D358" s="62"/>
      <c r="E358" s="62"/>
      <c r="F358" s="62"/>
      <c r="G358" s="62"/>
      <c r="H358" s="62"/>
      <c r="I358" s="62"/>
      <c r="J358" s="63"/>
      <c r="K358" s="62"/>
      <c r="L358" s="62"/>
      <c r="M358" s="62"/>
      <c r="N358" s="62"/>
      <c r="P358" s="62"/>
      <c r="Q358" s="62"/>
      <c r="R358" s="62"/>
      <c r="S358" s="62"/>
    </row>
    <row r="359" spans="1:19" x14ac:dyDescent="0.25">
      <c r="A359" s="62"/>
      <c r="B359" s="62"/>
      <c r="C359" s="186"/>
      <c r="D359" s="62"/>
      <c r="E359" s="62"/>
      <c r="F359" s="62"/>
      <c r="G359" s="62"/>
      <c r="H359" s="62"/>
      <c r="I359" s="62"/>
      <c r="J359" s="63"/>
      <c r="K359" s="62"/>
      <c r="L359" s="62"/>
      <c r="M359" s="62"/>
      <c r="N359" s="62"/>
      <c r="P359" s="62"/>
      <c r="Q359" s="62"/>
      <c r="R359" s="62"/>
      <c r="S359" s="62"/>
    </row>
    <row r="360" spans="1:19" x14ac:dyDescent="0.25">
      <c r="A360" s="62"/>
      <c r="B360" s="62"/>
      <c r="C360" s="186"/>
      <c r="D360" s="62"/>
      <c r="E360" s="62"/>
      <c r="F360" s="62"/>
      <c r="G360" s="62"/>
      <c r="H360" s="62"/>
      <c r="I360" s="62"/>
      <c r="J360" s="63"/>
      <c r="K360" s="62"/>
      <c r="L360" s="62"/>
      <c r="M360" s="62"/>
      <c r="N360" s="62"/>
      <c r="P360" s="62"/>
      <c r="Q360" s="62"/>
      <c r="R360" s="62"/>
      <c r="S360" s="62"/>
    </row>
    <row r="361" spans="1:19" x14ac:dyDescent="0.25">
      <c r="A361" s="62"/>
      <c r="B361" s="62"/>
      <c r="C361" s="186"/>
      <c r="D361" s="62"/>
      <c r="E361" s="62"/>
      <c r="F361" s="62"/>
      <c r="G361" s="62"/>
      <c r="H361" s="62"/>
      <c r="I361" s="62"/>
      <c r="J361" s="63"/>
      <c r="K361" s="62"/>
      <c r="L361" s="62"/>
      <c r="M361" s="62"/>
      <c r="N361" s="62"/>
      <c r="P361" s="62"/>
      <c r="Q361" s="62"/>
      <c r="R361" s="62"/>
      <c r="S361" s="62"/>
    </row>
    <row r="362" spans="1:19" x14ac:dyDescent="0.25">
      <c r="A362" s="62"/>
      <c r="B362" s="62"/>
      <c r="C362" s="186"/>
      <c r="D362" s="62"/>
      <c r="E362" s="62"/>
      <c r="F362" s="62"/>
      <c r="G362" s="62"/>
      <c r="H362" s="62"/>
      <c r="I362" s="62"/>
      <c r="J362" s="63"/>
      <c r="K362" s="62"/>
      <c r="L362" s="62"/>
      <c r="M362" s="62"/>
      <c r="N362" s="62"/>
      <c r="P362" s="62"/>
      <c r="Q362" s="62"/>
      <c r="R362" s="62"/>
      <c r="S362" s="62"/>
    </row>
    <row r="363" spans="1:19" x14ac:dyDescent="0.25">
      <c r="A363" s="62"/>
      <c r="B363" s="62"/>
      <c r="C363" s="186"/>
      <c r="D363" s="62"/>
      <c r="E363" s="62"/>
      <c r="F363" s="62"/>
      <c r="G363" s="62"/>
      <c r="H363" s="62"/>
      <c r="I363" s="62"/>
      <c r="J363" s="63"/>
      <c r="K363" s="62"/>
      <c r="L363" s="62"/>
      <c r="M363" s="62"/>
      <c r="N363" s="62"/>
      <c r="P363" s="62"/>
      <c r="Q363" s="62"/>
      <c r="R363" s="62"/>
      <c r="S363" s="62"/>
    </row>
    <row r="364" spans="1:19" x14ac:dyDescent="0.25">
      <c r="A364" s="62"/>
      <c r="B364" s="62"/>
      <c r="C364" s="186"/>
      <c r="D364" s="62"/>
      <c r="E364" s="62"/>
      <c r="F364" s="62"/>
      <c r="G364" s="62"/>
      <c r="H364" s="62"/>
      <c r="I364" s="62"/>
      <c r="J364" s="63"/>
      <c r="K364" s="62"/>
      <c r="L364" s="62"/>
      <c r="M364" s="62"/>
      <c r="N364" s="62"/>
      <c r="P364" s="62"/>
      <c r="Q364" s="62"/>
      <c r="R364" s="62"/>
      <c r="S364" s="62"/>
    </row>
    <row r="365" spans="1:19" x14ac:dyDescent="0.25">
      <c r="A365" s="62"/>
      <c r="B365" s="62"/>
      <c r="C365" s="186"/>
      <c r="D365" s="62"/>
      <c r="E365" s="62"/>
      <c r="F365" s="62"/>
      <c r="G365" s="62"/>
      <c r="H365" s="62"/>
      <c r="I365" s="62"/>
      <c r="J365" s="63"/>
      <c r="K365" s="62"/>
      <c r="L365" s="62"/>
      <c r="M365" s="62"/>
      <c r="N365" s="62"/>
      <c r="P365" s="62"/>
      <c r="Q365" s="62"/>
      <c r="R365" s="62"/>
      <c r="S365" s="62"/>
    </row>
    <row r="366" spans="1:19" x14ac:dyDescent="0.25">
      <c r="A366" s="62"/>
      <c r="B366" s="62"/>
      <c r="C366" s="186"/>
      <c r="D366" s="62"/>
      <c r="E366" s="62"/>
      <c r="F366" s="62"/>
      <c r="G366" s="62"/>
      <c r="H366" s="62"/>
      <c r="I366" s="62"/>
      <c r="J366" s="63"/>
      <c r="K366" s="62"/>
      <c r="L366" s="62"/>
      <c r="M366" s="62"/>
      <c r="N366" s="62"/>
      <c r="P366" s="62"/>
      <c r="Q366" s="62"/>
      <c r="R366" s="62"/>
      <c r="S366" s="62"/>
    </row>
    <row r="367" spans="1:19" x14ac:dyDescent="0.25">
      <c r="A367" s="62"/>
      <c r="B367" s="62"/>
      <c r="C367" s="186"/>
      <c r="D367" s="62"/>
      <c r="E367" s="62"/>
      <c r="F367" s="62"/>
      <c r="G367" s="62"/>
      <c r="H367" s="62"/>
      <c r="I367" s="62"/>
      <c r="J367" s="63"/>
      <c r="K367" s="62"/>
      <c r="L367" s="62"/>
      <c r="M367" s="62"/>
      <c r="N367" s="62"/>
      <c r="P367" s="62"/>
      <c r="Q367" s="62"/>
      <c r="R367" s="62"/>
      <c r="S367" s="62"/>
    </row>
    <row r="368" spans="1:19" x14ac:dyDescent="0.25">
      <c r="A368" s="62"/>
      <c r="B368" s="62"/>
      <c r="C368" s="186"/>
      <c r="D368" s="62"/>
      <c r="E368" s="62"/>
      <c r="F368" s="62"/>
      <c r="G368" s="62"/>
      <c r="H368" s="62"/>
      <c r="I368" s="62"/>
      <c r="J368" s="63"/>
      <c r="K368" s="62"/>
      <c r="L368" s="62"/>
      <c r="M368" s="62"/>
      <c r="N368" s="62"/>
      <c r="P368" s="62"/>
      <c r="Q368" s="62"/>
      <c r="R368" s="62"/>
      <c r="S368" s="62"/>
    </row>
    <row r="369" spans="1:19" x14ac:dyDescent="0.25">
      <c r="A369" s="62"/>
      <c r="B369" s="62"/>
      <c r="C369" s="186"/>
      <c r="D369" s="62"/>
      <c r="E369" s="62"/>
      <c r="F369" s="62"/>
      <c r="G369" s="62"/>
      <c r="H369" s="62"/>
      <c r="I369" s="62"/>
      <c r="J369" s="63"/>
      <c r="K369" s="62"/>
      <c r="L369" s="62"/>
      <c r="M369" s="62"/>
      <c r="N369" s="62"/>
      <c r="P369" s="62"/>
      <c r="Q369" s="62"/>
      <c r="R369" s="62"/>
      <c r="S369" s="62"/>
    </row>
    <row r="370" spans="1:19" x14ac:dyDescent="0.25">
      <c r="A370" s="62"/>
      <c r="B370" s="62"/>
      <c r="C370" s="186"/>
      <c r="D370" s="62"/>
      <c r="E370" s="62"/>
      <c r="F370" s="62"/>
      <c r="G370" s="62"/>
      <c r="H370" s="62"/>
      <c r="I370" s="62"/>
      <c r="J370" s="63"/>
      <c r="K370" s="62"/>
      <c r="L370" s="62"/>
      <c r="M370" s="62"/>
      <c r="N370" s="62"/>
      <c r="P370" s="62"/>
      <c r="Q370" s="62"/>
      <c r="R370" s="62"/>
      <c r="S370" s="62"/>
    </row>
    <row r="371" spans="1:19" x14ac:dyDescent="0.25">
      <c r="A371" s="62"/>
      <c r="B371" s="62"/>
      <c r="C371" s="186"/>
      <c r="D371" s="62"/>
      <c r="E371" s="62"/>
      <c r="F371" s="62"/>
      <c r="G371" s="62"/>
      <c r="H371" s="62"/>
      <c r="I371" s="62"/>
      <c r="J371" s="63"/>
      <c r="K371" s="62"/>
      <c r="L371" s="62"/>
      <c r="M371" s="62"/>
      <c r="N371" s="62"/>
      <c r="P371" s="62"/>
      <c r="Q371" s="62"/>
      <c r="R371" s="62"/>
      <c r="S371" s="62"/>
    </row>
    <row r="372" spans="1:19" x14ac:dyDescent="0.25">
      <c r="A372" s="62"/>
      <c r="B372" s="62"/>
      <c r="C372" s="186"/>
      <c r="D372" s="62"/>
      <c r="E372" s="62"/>
      <c r="F372" s="62"/>
      <c r="G372" s="62"/>
      <c r="H372" s="62"/>
      <c r="I372" s="62"/>
      <c r="J372" s="63"/>
      <c r="K372" s="62"/>
      <c r="L372" s="62"/>
      <c r="M372" s="62"/>
      <c r="N372" s="62"/>
      <c r="P372" s="62"/>
      <c r="Q372" s="62"/>
      <c r="R372" s="62"/>
      <c r="S372" s="62"/>
    </row>
    <row r="373" spans="1:19" x14ac:dyDescent="0.25">
      <c r="A373" s="62"/>
      <c r="B373" s="62"/>
      <c r="C373" s="186"/>
      <c r="D373" s="62"/>
      <c r="E373" s="62"/>
      <c r="F373" s="62"/>
      <c r="G373" s="62"/>
      <c r="H373" s="62"/>
      <c r="I373" s="62"/>
      <c r="J373" s="63"/>
      <c r="K373" s="62"/>
      <c r="L373" s="62"/>
      <c r="M373" s="62"/>
      <c r="N373" s="62"/>
      <c r="P373" s="62"/>
      <c r="Q373" s="62"/>
      <c r="R373" s="62"/>
      <c r="S373" s="62"/>
    </row>
    <row r="374" spans="1:19" x14ac:dyDescent="0.25">
      <c r="A374" s="62"/>
      <c r="B374" s="62"/>
      <c r="C374" s="186"/>
      <c r="D374" s="62"/>
      <c r="E374" s="62"/>
      <c r="F374" s="62"/>
      <c r="G374" s="62"/>
      <c r="H374" s="62"/>
      <c r="I374" s="62"/>
      <c r="J374" s="63"/>
      <c r="K374" s="62"/>
      <c r="L374" s="62"/>
      <c r="M374" s="62"/>
      <c r="N374" s="62"/>
      <c r="P374" s="62"/>
      <c r="Q374" s="62"/>
      <c r="R374" s="62"/>
      <c r="S374" s="62"/>
    </row>
    <row r="375" spans="1:19" x14ac:dyDescent="0.25">
      <c r="A375" s="62"/>
      <c r="B375" s="62"/>
      <c r="C375" s="186"/>
      <c r="D375" s="62"/>
      <c r="E375" s="62"/>
      <c r="F375" s="62"/>
      <c r="G375" s="62"/>
      <c r="H375" s="62"/>
      <c r="I375" s="62"/>
      <c r="J375" s="63"/>
      <c r="K375" s="62"/>
      <c r="L375" s="62"/>
      <c r="M375" s="62"/>
      <c r="N375" s="62"/>
      <c r="P375" s="62"/>
      <c r="Q375" s="62"/>
      <c r="R375" s="62"/>
      <c r="S375" s="62"/>
    </row>
    <row r="376" spans="1:19" x14ac:dyDescent="0.25">
      <c r="A376" s="62"/>
      <c r="B376" s="62"/>
      <c r="C376" s="186"/>
      <c r="D376" s="62"/>
      <c r="E376" s="62"/>
      <c r="F376" s="62"/>
      <c r="G376" s="62"/>
      <c r="H376" s="62"/>
      <c r="I376" s="62"/>
      <c r="J376" s="63"/>
      <c r="K376" s="62"/>
      <c r="L376" s="62"/>
      <c r="M376" s="62"/>
      <c r="N376" s="62"/>
      <c r="P376" s="62"/>
      <c r="Q376" s="62"/>
      <c r="R376" s="62"/>
      <c r="S376" s="62"/>
    </row>
    <row r="377" spans="1:19" x14ac:dyDescent="0.25">
      <c r="A377" s="62"/>
      <c r="B377" s="62"/>
      <c r="C377" s="186"/>
      <c r="D377" s="62"/>
      <c r="E377" s="62"/>
      <c r="F377" s="62"/>
      <c r="G377" s="62"/>
      <c r="H377" s="62"/>
      <c r="I377" s="62"/>
      <c r="J377" s="63"/>
      <c r="K377" s="62"/>
      <c r="L377" s="62"/>
      <c r="M377" s="62"/>
      <c r="N377" s="62"/>
      <c r="P377" s="62"/>
      <c r="Q377" s="62"/>
      <c r="R377" s="62"/>
      <c r="S377" s="62"/>
    </row>
    <row r="378" spans="1:19" x14ac:dyDescent="0.25">
      <c r="A378" s="62"/>
      <c r="B378" s="62"/>
      <c r="C378" s="186"/>
      <c r="D378" s="62"/>
      <c r="E378" s="62"/>
      <c r="F378" s="62"/>
      <c r="G378" s="62"/>
      <c r="H378" s="62"/>
      <c r="I378" s="62"/>
      <c r="J378" s="63"/>
      <c r="K378" s="62"/>
      <c r="L378" s="62"/>
      <c r="M378" s="62"/>
      <c r="N378" s="62"/>
      <c r="P378" s="62"/>
      <c r="Q378" s="62"/>
      <c r="R378" s="62"/>
      <c r="S378" s="62"/>
    </row>
    <row r="379" spans="1:19" x14ac:dyDescent="0.25">
      <c r="A379" s="62"/>
      <c r="B379" s="62"/>
      <c r="C379" s="186"/>
      <c r="D379" s="62"/>
      <c r="E379" s="62"/>
      <c r="F379" s="62"/>
      <c r="G379" s="62"/>
      <c r="H379" s="62"/>
      <c r="I379" s="62"/>
      <c r="J379" s="63"/>
      <c r="K379" s="62"/>
      <c r="L379" s="62"/>
      <c r="M379" s="62"/>
      <c r="N379" s="62"/>
      <c r="P379" s="62"/>
      <c r="Q379" s="62"/>
      <c r="R379" s="62"/>
      <c r="S379" s="62"/>
    </row>
    <row r="380" spans="1:19" x14ac:dyDescent="0.25">
      <c r="A380" s="62"/>
      <c r="B380" s="62"/>
      <c r="C380" s="186"/>
      <c r="D380" s="62"/>
      <c r="E380" s="62"/>
      <c r="F380" s="62"/>
      <c r="G380" s="62"/>
      <c r="H380" s="62"/>
      <c r="I380" s="62"/>
      <c r="J380" s="63"/>
      <c r="K380" s="62"/>
      <c r="L380" s="62"/>
      <c r="M380" s="62"/>
      <c r="N380" s="62"/>
      <c r="P380" s="62"/>
      <c r="Q380" s="62"/>
      <c r="R380" s="62"/>
      <c r="S380" s="62"/>
    </row>
  </sheetData>
  <conditionalFormatting sqref="B18 B20 B22">
    <cfRule type="duplicateValues" dxfId="112" priority="72"/>
  </conditionalFormatting>
  <conditionalFormatting sqref="B24 B30 B26 B28">
    <cfRule type="duplicateValues" dxfId="111" priority="58"/>
  </conditionalFormatting>
  <conditionalFormatting sqref="B54">
    <cfRule type="duplicateValues" dxfId="110" priority="44"/>
  </conditionalFormatting>
  <conditionalFormatting sqref="B42 B44 B46">
    <cfRule type="duplicateValues" dxfId="109" priority="15"/>
  </conditionalFormatting>
  <conditionalFormatting sqref="B48 B50 B52">
    <cfRule type="duplicateValues" dxfId="108" priority="14"/>
  </conditionalFormatting>
  <conditionalFormatting sqref="B66 B68 B70">
    <cfRule type="duplicateValues" dxfId="107" priority="13"/>
  </conditionalFormatting>
  <conditionalFormatting sqref="B72 B74 B76">
    <cfRule type="duplicateValues" dxfId="106" priority="12"/>
  </conditionalFormatting>
  <conditionalFormatting sqref="B90 B92 B94">
    <cfRule type="duplicateValues" dxfId="105" priority="11"/>
  </conditionalFormatting>
  <conditionalFormatting sqref="B96 B98 B100">
    <cfRule type="duplicateValues" dxfId="104" priority="10"/>
  </conditionalFormatting>
  <conditionalFormatting sqref="B114 B116 B118">
    <cfRule type="duplicateValues" dxfId="103" priority="9"/>
  </conditionalFormatting>
  <conditionalFormatting sqref="B120 B122 B124">
    <cfRule type="duplicateValues" dxfId="102" priority="8"/>
  </conditionalFormatting>
  <conditionalFormatting sqref="B138 B140 B142">
    <cfRule type="duplicateValues" dxfId="101" priority="7"/>
  </conditionalFormatting>
  <conditionalFormatting sqref="B144 B146 B148">
    <cfRule type="duplicateValues" dxfId="100" priority="6"/>
  </conditionalFormatting>
  <conditionalFormatting sqref="B162 B164 B166">
    <cfRule type="duplicateValues" dxfId="99" priority="5"/>
  </conditionalFormatting>
  <conditionalFormatting sqref="B168 B170 B172">
    <cfRule type="duplicateValues" dxfId="98" priority="4"/>
  </conditionalFormatting>
  <conditionalFormatting sqref="B186 B188 B190">
    <cfRule type="duplicateValues" dxfId="97" priority="3"/>
  </conditionalFormatting>
  <conditionalFormatting sqref="B192 B194 B196">
    <cfRule type="duplicateValues" dxfId="96" priority="2"/>
  </conditionalFormatting>
  <conditionalFormatting sqref="B200 B202 B204">
    <cfRule type="duplicateValues" dxfId="95" priority="1"/>
  </conditionalFormatting>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00000000}">
          <x14:formula1>
            <xm:f>Autres!$C$4:$C$6</xm:f>
          </x14:formula1>
          <xm:sqref>F7:F206</xm:sqref>
        </x14:dataValidation>
        <x14:dataValidation type="list" allowBlank="1" showInputMessage="1" showErrorMessage="1" xr:uid="{00000000-0002-0000-0200-000001000000}">
          <x14:formula1>
            <xm:f>Autres!$E$4:$E$5</xm:f>
          </x14:formula1>
          <xm:sqref>G7:G206</xm:sqref>
        </x14:dataValidation>
        <x14:dataValidation type="list" allowBlank="1" showInputMessage="1" showErrorMessage="1" xr:uid="{00000000-0002-0000-0200-000002000000}">
          <x14:formula1>
            <xm:f>Autres!$G$4:$G$6</xm:f>
          </x14:formula1>
          <xm:sqref>H7:H206</xm:sqref>
        </x14:dataValidation>
        <x14:dataValidation type="list" allowBlank="1" showInputMessage="1" showErrorMessage="1" xr:uid="{00000000-0002-0000-0200-000003000000}">
          <x14:formula1>
            <xm:f>Autres!$I$4:$I$5</xm:f>
          </x14:formula1>
          <xm:sqref>I7:I206</xm:sqref>
        </x14:dataValidation>
        <x14:dataValidation type="list" allowBlank="1" showInputMessage="1" showErrorMessage="1" xr:uid="{00000000-0002-0000-0200-000004000000}">
          <x14:formula1>
            <xm:f>Autres!$C$9:$C$11</xm:f>
          </x14:formula1>
          <xm:sqref>K7:K206</xm:sqref>
        </x14:dataValidation>
        <x14:dataValidation type="list" allowBlank="1" showInputMessage="1" showErrorMessage="1" xr:uid="{00000000-0002-0000-0200-000005000000}">
          <x14:formula1>
            <xm:f>Autres!$E$9:$E$10</xm:f>
          </x14:formula1>
          <xm:sqref>L7:L206</xm:sqref>
        </x14:dataValidation>
        <x14:dataValidation type="list" allowBlank="1" showInputMessage="1" showErrorMessage="1" xr:uid="{00000000-0002-0000-0200-000006000000}">
          <x14:formula1>
            <xm:f>Autres!$G$9:$G$10</xm:f>
          </x14:formula1>
          <xm:sqref>M7:M206</xm:sqref>
        </x14:dataValidation>
        <x14:dataValidation type="list" allowBlank="1" showInputMessage="1" showErrorMessage="1" xr:uid="{00000000-0002-0000-0200-000007000000}">
          <x14:formula1>
            <xm:f>Autres!$I$9:$I$11</xm:f>
          </x14:formula1>
          <xm:sqref>N7:N206</xm:sqref>
        </x14:dataValidation>
        <x14:dataValidation type="list" allowBlank="1" showInputMessage="1" showErrorMessage="1" xr:uid="{00000000-0002-0000-0200-000008000000}">
          <x14:formula1>
            <xm:f>Autres!$C$14:$C$15</xm:f>
          </x14:formula1>
          <xm:sqref>P7:P206</xm:sqref>
        </x14:dataValidation>
        <x14:dataValidation type="list" allowBlank="1" showInputMessage="1" showErrorMessage="1" xr:uid="{00000000-0002-0000-0200-000009000000}">
          <x14:formula1>
            <xm:f>Autres!$E$14:$E$17</xm:f>
          </x14:formula1>
          <xm:sqref>Q7:Q206</xm:sqref>
        </x14:dataValidation>
        <x14:dataValidation type="list" allowBlank="1" showInputMessage="1" showErrorMessage="1" xr:uid="{00000000-0002-0000-0200-00000A000000}">
          <x14:formula1>
            <xm:f>Autres!$G$14:$G$17</xm:f>
          </x14:formula1>
          <xm:sqref>R7:R206</xm:sqref>
        </x14:dataValidation>
        <x14:dataValidation type="list" allowBlank="1" showInputMessage="1" showErrorMessage="1" xr:uid="{00000000-0002-0000-0200-00000B000000}">
          <x14:formula1>
            <xm:f>Autres!$I$14:$I$17</xm:f>
          </x14:formula1>
          <xm:sqref>S7:S206</xm:sqref>
        </x14:dataValidation>
        <x14:dataValidation type="list" allowBlank="1" showInputMessage="1" showErrorMessage="1" xr:uid="{00000000-0002-0000-0200-00000C000000}">
          <x14:formula1>
            <xm:f>Autres!$I$20:$I$21</xm:f>
          </x14:formula1>
          <xm:sqref>C7:C206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tabColor rgb="FF7030A0"/>
  </sheetPr>
  <dimension ref="A1:V230"/>
  <sheetViews>
    <sheetView zoomScale="85" zoomScaleNormal="85" workbookViewId="0">
      <selection activeCell="L4" sqref="L4"/>
    </sheetView>
  </sheetViews>
  <sheetFormatPr baseColWidth="10" defaultRowHeight="15" x14ac:dyDescent="0.25"/>
  <cols>
    <col min="1" max="1" width="7.42578125" customWidth="1"/>
    <col min="2" max="2" width="9.140625" customWidth="1"/>
    <col min="3" max="3" width="14.5703125" style="23" customWidth="1"/>
    <col min="4" max="4" width="11.42578125" customWidth="1"/>
    <col min="5" max="5" width="16.85546875" bestFit="1" customWidth="1"/>
    <col min="6" max="6" width="10.85546875" customWidth="1"/>
    <col min="7" max="7" width="14.85546875" bestFit="1" customWidth="1"/>
    <col min="8" max="8" width="12.5703125" customWidth="1"/>
    <col min="9" max="9" width="10.7109375" style="1" customWidth="1"/>
    <col min="10" max="10" width="13.5703125" customWidth="1"/>
    <col min="11" max="11" width="12.28515625" style="1" customWidth="1"/>
    <col min="12" max="12" width="10.140625" customWidth="1"/>
    <col min="13" max="13" width="7.5703125" style="1" customWidth="1"/>
    <col min="14" max="14" width="12.85546875" bestFit="1" customWidth="1"/>
    <col min="15" max="15" width="8.28515625" style="1" customWidth="1"/>
    <col min="17" max="17" width="32.42578125" customWidth="1"/>
    <col min="18" max="18" width="23.85546875" customWidth="1"/>
    <col min="19" max="19" width="11.5703125" customWidth="1"/>
    <col min="20" max="20" width="10.85546875" customWidth="1"/>
    <col min="21" max="21" width="12.140625" customWidth="1"/>
    <col min="22" max="31" width="29.140625" customWidth="1"/>
    <col min="32" max="32" width="28" customWidth="1"/>
    <col min="33" max="33" width="33.85546875" customWidth="1"/>
    <col min="34" max="34" width="25" customWidth="1"/>
    <col min="35" max="35" width="32.85546875" customWidth="1"/>
    <col min="36" max="36" width="33.85546875" customWidth="1"/>
    <col min="37" max="120" width="3.140625" customWidth="1"/>
    <col min="121" max="221" width="4.140625" customWidth="1"/>
    <col min="222" max="222" width="12.140625" customWidth="1"/>
    <col min="223" max="223" width="5.85546875" customWidth="1"/>
    <col min="224" max="224" width="8.85546875" customWidth="1"/>
    <col min="225" max="225" width="5.85546875" customWidth="1"/>
    <col min="226" max="226" width="8.85546875" customWidth="1"/>
    <col min="227" max="227" width="5.85546875" customWidth="1"/>
    <col min="228" max="228" width="8.85546875" customWidth="1"/>
    <col min="229" max="229" width="5.85546875" customWidth="1"/>
    <col min="230" max="230" width="8.85546875" customWidth="1"/>
    <col min="231" max="231" width="5.85546875" customWidth="1"/>
    <col min="232" max="232" width="8.85546875" customWidth="1"/>
    <col min="233" max="233" width="5.85546875" customWidth="1"/>
    <col min="234" max="234" width="8.85546875" customWidth="1"/>
    <col min="235" max="235" width="5.85546875" customWidth="1"/>
    <col min="236" max="236" width="8.85546875" customWidth="1"/>
    <col min="237" max="237" width="5.85546875" customWidth="1"/>
    <col min="238" max="238" width="8.85546875" customWidth="1"/>
    <col min="239" max="239" width="5.85546875" customWidth="1"/>
    <col min="240" max="240" width="8.85546875" customWidth="1"/>
    <col min="241" max="241" width="5.85546875" customWidth="1"/>
    <col min="242" max="242" width="8.85546875" customWidth="1"/>
    <col min="243" max="243" width="5.85546875" customWidth="1"/>
    <col min="244" max="244" width="8.85546875" customWidth="1"/>
    <col min="245" max="245" width="5.85546875" customWidth="1"/>
    <col min="246" max="246" width="8.85546875" customWidth="1"/>
    <col min="247" max="247" width="5.85546875" customWidth="1"/>
    <col min="248" max="248" width="8.85546875" customWidth="1"/>
    <col min="249" max="249" width="5.85546875" customWidth="1"/>
    <col min="250" max="250" width="8.85546875" customWidth="1"/>
    <col min="251" max="251" width="5.85546875" customWidth="1"/>
    <col min="252" max="252" width="8.85546875" customWidth="1"/>
    <col min="253" max="253" width="5.85546875" customWidth="1"/>
    <col min="254" max="254" width="8.85546875" customWidth="1"/>
    <col min="255" max="255" width="5.85546875" customWidth="1"/>
    <col min="256" max="256" width="8.85546875" customWidth="1"/>
    <col min="257" max="257" width="5.85546875" customWidth="1"/>
    <col min="258" max="258" width="8.85546875" customWidth="1"/>
    <col min="259" max="259" width="5.85546875" customWidth="1"/>
    <col min="260" max="260" width="8.85546875" customWidth="1"/>
    <col min="261" max="261" width="5.85546875" customWidth="1"/>
    <col min="262" max="262" width="8.85546875" customWidth="1"/>
    <col min="263" max="263" width="5.85546875" customWidth="1"/>
    <col min="264" max="264" width="8.85546875" customWidth="1"/>
    <col min="265" max="265" width="5.85546875" customWidth="1"/>
    <col min="266" max="266" width="8.85546875" customWidth="1"/>
    <col min="267" max="267" width="5.85546875" customWidth="1"/>
    <col min="268" max="268" width="8.85546875" customWidth="1"/>
    <col min="269" max="269" width="5.85546875" customWidth="1"/>
    <col min="270" max="270" width="8.85546875" customWidth="1"/>
    <col min="271" max="271" width="5.85546875" customWidth="1"/>
    <col min="272" max="272" width="8.85546875" customWidth="1"/>
    <col min="273" max="273" width="5.85546875" customWidth="1"/>
    <col min="274" max="274" width="8.85546875" customWidth="1"/>
    <col min="275" max="275" width="5.85546875" customWidth="1"/>
    <col min="276" max="276" width="8.85546875" customWidth="1"/>
    <col min="277" max="277" width="5.85546875" customWidth="1"/>
    <col min="278" max="278" width="8.85546875" customWidth="1"/>
    <col min="279" max="279" width="5.85546875" customWidth="1"/>
    <col min="280" max="280" width="8.85546875" customWidth="1"/>
    <col min="281" max="281" width="5.85546875" customWidth="1"/>
    <col min="282" max="282" width="8.85546875" customWidth="1"/>
    <col min="283" max="283" width="5.85546875" customWidth="1"/>
    <col min="284" max="284" width="8.85546875" customWidth="1"/>
    <col min="285" max="285" width="5.85546875" customWidth="1"/>
    <col min="286" max="286" width="8.85546875" customWidth="1"/>
    <col min="287" max="287" width="5.85546875" customWidth="1"/>
    <col min="288" max="288" width="8.85546875" customWidth="1"/>
    <col min="289" max="289" width="5.85546875" customWidth="1"/>
    <col min="290" max="290" width="8.85546875" customWidth="1"/>
    <col min="291" max="291" width="5.85546875" customWidth="1"/>
    <col min="292" max="292" width="8.85546875" customWidth="1"/>
    <col min="293" max="293" width="5.85546875" customWidth="1"/>
    <col min="294" max="294" width="8.85546875" customWidth="1"/>
    <col min="295" max="295" width="5.85546875" customWidth="1"/>
    <col min="296" max="296" width="8.85546875" customWidth="1"/>
    <col min="297" max="297" width="5.85546875" customWidth="1"/>
    <col min="298" max="298" width="8.85546875" customWidth="1"/>
    <col min="299" max="299" width="5.85546875" customWidth="1"/>
    <col min="300" max="300" width="8.85546875" customWidth="1"/>
    <col min="301" max="301" width="5.85546875" customWidth="1"/>
    <col min="302" max="302" width="8.85546875" customWidth="1"/>
    <col min="303" max="303" width="5.85546875" customWidth="1"/>
    <col min="304" max="304" width="8.85546875" customWidth="1"/>
    <col min="305" max="305" width="5.85546875" customWidth="1"/>
    <col min="306" max="306" width="8.85546875" customWidth="1"/>
    <col min="307" max="307" width="5.85546875" customWidth="1"/>
    <col min="308" max="308" width="8.85546875" customWidth="1"/>
    <col min="309" max="309" width="5.85546875" customWidth="1"/>
    <col min="310" max="310" width="8.85546875" customWidth="1"/>
    <col min="311" max="311" width="5.85546875" customWidth="1"/>
    <col min="312" max="312" width="8.85546875" customWidth="1"/>
    <col min="313" max="313" width="5.85546875" customWidth="1"/>
    <col min="314" max="314" width="8.85546875" customWidth="1"/>
    <col min="315" max="315" width="5.85546875" customWidth="1"/>
    <col min="316" max="316" width="8.85546875" customWidth="1"/>
    <col min="317" max="317" width="5.85546875" customWidth="1"/>
    <col min="318" max="318" width="8.85546875" customWidth="1"/>
    <col min="319" max="319" width="5.85546875" customWidth="1"/>
    <col min="320" max="320" width="8.85546875" customWidth="1"/>
    <col min="321" max="321" width="5.85546875" customWidth="1"/>
    <col min="322" max="322" width="8.85546875" customWidth="1"/>
    <col min="323" max="323" width="5.85546875" customWidth="1"/>
    <col min="324" max="324" width="8.85546875" customWidth="1"/>
    <col min="325" max="325" width="5.85546875" customWidth="1"/>
    <col min="326" max="326" width="8.85546875" customWidth="1"/>
    <col min="327" max="327" width="5.85546875" customWidth="1"/>
    <col min="328" max="328" width="8.85546875" customWidth="1"/>
    <col min="329" max="329" width="5.85546875" customWidth="1"/>
    <col min="330" max="330" width="8.85546875" customWidth="1"/>
    <col min="331" max="331" width="5.85546875" customWidth="1"/>
    <col min="332" max="332" width="8.85546875" customWidth="1"/>
    <col min="333" max="333" width="5.85546875" customWidth="1"/>
    <col min="334" max="334" width="8.85546875" customWidth="1"/>
    <col min="335" max="335" width="5.85546875" customWidth="1"/>
    <col min="336" max="336" width="8.85546875" customWidth="1"/>
    <col min="337" max="337" width="5.85546875" customWidth="1"/>
    <col min="338" max="338" width="8.85546875" customWidth="1"/>
    <col min="339" max="339" width="5.85546875" customWidth="1"/>
    <col min="340" max="340" width="8.85546875" customWidth="1"/>
    <col min="341" max="341" width="5.85546875" customWidth="1"/>
    <col min="342" max="342" width="8.85546875" customWidth="1"/>
    <col min="343" max="343" width="5.85546875" customWidth="1"/>
    <col min="344" max="344" width="8.85546875" customWidth="1"/>
    <col min="345" max="345" width="5.85546875" customWidth="1"/>
    <col min="346" max="346" width="8.85546875" customWidth="1"/>
    <col min="347" max="347" width="5.85546875" customWidth="1"/>
    <col min="348" max="348" width="8.85546875" customWidth="1"/>
    <col min="349" max="349" width="5.85546875" customWidth="1"/>
    <col min="350" max="350" width="8.85546875" customWidth="1"/>
    <col min="351" max="351" width="5.85546875" customWidth="1"/>
    <col min="352" max="352" width="8.85546875" customWidth="1"/>
    <col min="353" max="353" width="5.85546875" customWidth="1"/>
    <col min="354" max="354" width="8.85546875" customWidth="1"/>
    <col min="355" max="355" width="5.85546875" customWidth="1"/>
    <col min="356" max="356" width="8.85546875" customWidth="1"/>
    <col min="357" max="357" width="5.85546875" customWidth="1"/>
    <col min="358" max="358" width="8.85546875" customWidth="1"/>
    <col min="359" max="359" width="5.85546875" customWidth="1"/>
    <col min="360" max="360" width="8.85546875" customWidth="1"/>
    <col min="361" max="361" width="5.85546875" customWidth="1"/>
    <col min="362" max="362" width="8.85546875" customWidth="1"/>
    <col min="363" max="363" width="5.85546875" customWidth="1"/>
    <col min="364" max="364" width="8.85546875" customWidth="1"/>
    <col min="365" max="365" width="5.85546875" customWidth="1"/>
    <col min="366" max="366" width="8.85546875" customWidth="1"/>
    <col min="367" max="367" width="5.85546875" customWidth="1"/>
    <col min="368" max="368" width="8.85546875" customWidth="1"/>
    <col min="369" max="369" width="5.85546875" customWidth="1"/>
    <col min="370" max="370" width="8.85546875" customWidth="1"/>
    <col min="371" max="371" width="5.85546875" customWidth="1"/>
    <col min="372" max="372" width="8.85546875" customWidth="1"/>
    <col min="373" max="373" width="5.85546875" customWidth="1"/>
    <col min="374" max="374" width="8.85546875" customWidth="1"/>
    <col min="375" max="375" width="5.85546875" customWidth="1"/>
    <col min="376" max="376" width="8.85546875" customWidth="1"/>
    <col min="377" max="377" width="5.85546875" customWidth="1"/>
    <col min="378" max="378" width="8.85546875" customWidth="1"/>
    <col min="379" max="379" width="5.85546875" customWidth="1"/>
    <col min="380" max="380" width="8.85546875" customWidth="1"/>
    <col min="381" max="381" width="5.85546875" customWidth="1"/>
    <col min="382" max="382" width="8.85546875" customWidth="1"/>
    <col min="383" max="383" width="5.85546875" customWidth="1"/>
    <col min="384" max="384" width="8.85546875" customWidth="1"/>
    <col min="385" max="385" width="5.85546875" customWidth="1"/>
    <col min="386" max="386" width="8.85546875" customWidth="1"/>
    <col min="387" max="387" width="5.85546875" customWidth="1"/>
    <col min="388" max="388" width="8.85546875" customWidth="1"/>
    <col min="389" max="389" width="5.85546875" customWidth="1"/>
    <col min="390" max="390" width="8.85546875" customWidth="1"/>
    <col min="391" max="391" width="5.85546875" customWidth="1"/>
    <col min="392" max="392" width="8.85546875" customWidth="1"/>
    <col min="393" max="393" width="5.85546875" customWidth="1"/>
    <col min="394" max="394" width="8.85546875" customWidth="1"/>
    <col min="395" max="395" width="5.85546875" customWidth="1"/>
    <col min="396" max="396" width="8.85546875" customWidth="1"/>
    <col min="397" max="397" width="5.85546875" customWidth="1"/>
    <col min="398" max="398" width="8.85546875" customWidth="1"/>
    <col min="399" max="399" width="5.85546875" customWidth="1"/>
    <col min="400" max="400" width="8.85546875" customWidth="1"/>
    <col min="401" max="401" width="5.85546875" customWidth="1"/>
    <col min="402" max="402" width="8.85546875" customWidth="1"/>
    <col min="403" max="403" width="5.85546875" customWidth="1"/>
    <col min="404" max="404" width="8.85546875" customWidth="1"/>
    <col min="405" max="405" width="5.85546875" customWidth="1"/>
    <col min="406" max="406" width="8.85546875" customWidth="1"/>
    <col min="407" max="407" width="5.85546875" customWidth="1"/>
    <col min="408" max="408" width="8.85546875" customWidth="1"/>
    <col min="409" max="409" width="5.85546875" customWidth="1"/>
    <col min="410" max="410" width="8.85546875" customWidth="1"/>
    <col min="411" max="411" width="5.85546875" customWidth="1"/>
    <col min="412" max="412" width="8.85546875" customWidth="1"/>
    <col min="413" max="413" width="5.85546875" customWidth="1"/>
    <col min="414" max="414" width="8.85546875" customWidth="1"/>
    <col min="415" max="415" width="5.85546875" customWidth="1"/>
    <col min="416" max="416" width="8.85546875" customWidth="1"/>
    <col min="417" max="417" width="5.85546875" customWidth="1"/>
    <col min="418" max="418" width="8.85546875" customWidth="1"/>
    <col min="419" max="419" width="5.85546875" customWidth="1"/>
    <col min="420" max="420" width="8.85546875" customWidth="1"/>
    <col min="421" max="422" width="10.7109375" customWidth="1"/>
    <col min="423" max="423" width="13.85546875" bestFit="1" customWidth="1"/>
    <col min="424" max="424" width="12.140625" bestFit="1" customWidth="1"/>
  </cols>
  <sheetData>
    <row r="1" spans="1:21" ht="19.5" thickBot="1" x14ac:dyDescent="0.3">
      <c r="D1" s="333" t="s">
        <v>153</v>
      </c>
      <c r="E1" s="334"/>
      <c r="F1" s="335" t="s">
        <v>154</v>
      </c>
      <c r="G1" s="336"/>
      <c r="H1" s="336"/>
      <c r="I1" s="336"/>
      <c r="J1" s="337" t="s">
        <v>155</v>
      </c>
      <c r="K1" s="338"/>
      <c r="L1" s="339" t="s">
        <v>156</v>
      </c>
      <c r="M1" s="340"/>
    </row>
    <row r="2" spans="1:21" ht="26.45" customHeight="1" x14ac:dyDescent="0.25">
      <c r="A2" s="130"/>
      <c r="B2" s="131"/>
      <c r="C2" s="178"/>
      <c r="D2" s="323" t="s">
        <v>94</v>
      </c>
      <c r="E2" s="324"/>
      <c r="F2" s="325" t="s">
        <v>2</v>
      </c>
      <c r="G2" s="326"/>
      <c r="H2" s="327" t="s">
        <v>4</v>
      </c>
      <c r="I2" s="328"/>
      <c r="J2" s="331" t="s">
        <v>74</v>
      </c>
      <c r="K2" s="332"/>
      <c r="L2" s="329" t="s">
        <v>73</v>
      </c>
      <c r="M2" s="330"/>
      <c r="N2" s="341" t="s">
        <v>79</v>
      </c>
      <c r="O2" s="342"/>
    </row>
    <row r="3" spans="1:21" s="101" customFormat="1" ht="26.45" customHeight="1" thickBot="1" x14ac:dyDescent="0.3">
      <c r="A3" s="132" t="s">
        <v>1</v>
      </c>
      <c r="B3" s="133" t="s">
        <v>24</v>
      </c>
      <c r="C3" s="179" t="s">
        <v>111</v>
      </c>
      <c r="D3" s="134" t="s">
        <v>94</v>
      </c>
      <c r="E3" s="135" t="s">
        <v>162</v>
      </c>
      <c r="F3" s="136" t="s">
        <v>3</v>
      </c>
      <c r="G3" s="136" t="s">
        <v>163</v>
      </c>
      <c r="H3" s="137" t="s">
        <v>102</v>
      </c>
      <c r="I3" s="138" t="s">
        <v>103</v>
      </c>
      <c r="J3" s="139" t="s">
        <v>87</v>
      </c>
      <c r="K3" s="140" t="s">
        <v>104</v>
      </c>
      <c r="L3" s="141" t="s">
        <v>88</v>
      </c>
      <c r="M3" s="142" t="s">
        <v>105</v>
      </c>
      <c r="N3" s="143" t="s">
        <v>89</v>
      </c>
      <c r="O3" s="144" t="s">
        <v>106</v>
      </c>
      <c r="Q3" s="322" t="s">
        <v>137</v>
      </c>
      <c r="R3" s="322"/>
      <c r="S3" s="322"/>
      <c r="T3" s="322"/>
      <c r="U3" s="322"/>
    </row>
    <row r="4" spans="1:21" x14ac:dyDescent="0.25">
      <c r="A4" s="81">
        <f>'2_Saisie'!A7</f>
        <v>1</v>
      </c>
      <c r="B4" s="82" t="str">
        <f>IF(ISBLANK('2_Saisie'!B7),"",'2_Saisie'!B7)</f>
        <v/>
      </c>
      <c r="C4" s="180" t="str">
        <f>IF(ISBLANK('2_Saisie'!C7),"",'2_Saisie'!C7)</f>
        <v>P1-01/09/20</v>
      </c>
      <c r="D4" s="102">
        <f>IF(ISBLANK('2_Saisie'!D7),"",'2_Saisie'!D7)</f>
        <v>49</v>
      </c>
      <c r="E4" s="103">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1</v>
      </c>
      <c r="F4" s="104" t="str">
        <f>IF(ISBLANK('2_Saisie'!E7),"",'2_Saisie'!E7)</f>
        <v/>
      </c>
      <c r="G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 s="105">
        <f>IF('2_Saisie'!J7=0,"",'2_Saisie'!J7)</f>
        <v>32</v>
      </c>
      <c r="I4" s="106">
        <f t="shared" ref="I4:I35" si="0">H4</f>
        <v>32</v>
      </c>
      <c r="J4" s="107">
        <f>IF('2_Saisie'!O7=0,"",'2_Saisie'!O7)</f>
        <v>26</v>
      </c>
      <c r="K4" s="108">
        <f t="shared" ref="K4:K35" si="1">J4</f>
        <v>26</v>
      </c>
      <c r="L4" s="118">
        <f>IF('2_Saisie'!T7=0,"",'2_Saisie'!T7)</f>
        <v>52</v>
      </c>
      <c r="M4" s="109">
        <f>Tableau2[[#This Row],[Sous-total FRI ( /52)]]</f>
        <v>52</v>
      </c>
      <c r="N4" s="110">
        <f>IF('2_Saisie'!U7=0,"",'2_Saisie'!U7)</f>
        <v>110</v>
      </c>
      <c r="O4" s="111">
        <f t="shared" ref="O4:O35" si="2">N4</f>
        <v>110</v>
      </c>
      <c r="P4" s="62"/>
      <c r="Q4" s="322"/>
      <c r="R4" s="322"/>
      <c r="S4" s="322"/>
      <c r="T4" s="322"/>
      <c r="U4" s="322"/>
    </row>
    <row r="5" spans="1:21" x14ac:dyDescent="0.25">
      <c r="A5" s="80">
        <f>'2_Saisie'!A8</f>
        <v>2</v>
      </c>
      <c r="B5" s="70" t="str">
        <f>IF(ISBLANK('2_Saisie'!B8),"",'2_Saisie'!B8)</f>
        <v/>
      </c>
      <c r="C5" s="181" t="str">
        <f>IF(ISBLANK('2_Saisie'!C8),"",'2_Saisie'!C8)</f>
        <v>P2-01/09/20</v>
      </c>
      <c r="D5" s="112">
        <f>IF(ISBLANK('2_Saisie'!D8),"",'2_Saisie'!D8)</f>
        <v>45</v>
      </c>
      <c r="E5" s="103">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1</v>
      </c>
      <c r="F5" s="113" t="str">
        <f>IF(ISBLANK('2_Saisie'!E8),"",'2_Saisie'!E8)</f>
        <v/>
      </c>
      <c r="G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 s="114">
        <f>IF('2_Saisie'!J8=0,"",'2_Saisie'!J8)</f>
        <v>32</v>
      </c>
      <c r="I5" s="115">
        <f t="shared" si="0"/>
        <v>32</v>
      </c>
      <c r="J5" s="116">
        <f>IF('2_Saisie'!O8=0,"",'2_Saisie'!O8)</f>
        <v>26</v>
      </c>
      <c r="K5" s="117">
        <f t="shared" si="1"/>
        <v>26</v>
      </c>
      <c r="L5" s="118">
        <f>IF('2_Saisie'!T8=0,"",'2_Saisie'!T8)</f>
        <v>52</v>
      </c>
      <c r="M5" s="119">
        <f t="shared" ref="M5:M36" si="3">L5</f>
        <v>52</v>
      </c>
      <c r="N5" s="120">
        <f>IF('2_Saisie'!U8=0,"",'2_Saisie'!U8)</f>
        <v>110</v>
      </c>
      <c r="O5" s="121">
        <f t="shared" si="2"/>
        <v>110</v>
      </c>
      <c r="P5" s="62"/>
      <c r="Q5" s="62"/>
      <c r="R5" s="62"/>
      <c r="S5" s="62"/>
      <c r="T5" s="62"/>
      <c r="U5" s="62"/>
    </row>
    <row r="6" spans="1:21" x14ac:dyDescent="0.25">
      <c r="A6" s="80">
        <f>'2_Saisie'!A9</f>
        <v>3</v>
      </c>
      <c r="B6" s="70" t="str">
        <f>IF(ISBLANK('2_Saisie'!B9),"",'2_Saisie'!B9)</f>
        <v/>
      </c>
      <c r="C6" s="181" t="str">
        <f>IF(ISBLANK('2_Saisie'!C9),"",'2_Saisie'!C9)</f>
        <v/>
      </c>
      <c r="D6" s="112" t="str">
        <f>IF(ISBLANK('2_Saisie'!D9),"",'2_Saisie'!D9)</f>
        <v/>
      </c>
      <c r="E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 s="113" t="str">
        <f>IF(ISBLANK('2_Saisie'!E9),"",'2_Saisie'!E9)</f>
        <v/>
      </c>
      <c r="G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 s="114">
        <f>IF('2_Saisie'!J9=0,"",'2_Saisie'!J9)</f>
        <v>32</v>
      </c>
      <c r="I6" s="115">
        <f t="shared" si="0"/>
        <v>32</v>
      </c>
      <c r="J6" s="116">
        <f>IF('2_Saisie'!O9=0,"",'2_Saisie'!O9)</f>
        <v>26</v>
      </c>
      <c r="K6" s="117">
        <f t="shared" si="1"/>
        <v>26</v>
      </c>
      <c r="L6" s="118">
        <f>IF('2_Saisie'!T9=0,"",'2_Saisie'!T9)</f>
        <v>52</v>
      </c>
      <c r="M6" s="119">
        <f t="shared" si="3"/>
        <v>52</v>
      </c>
      <c r="N6" s="120">
        <f>IF('2_Saisie'!U9=0,"",'2_Saisie'!U9)</f>
        <v>110</v>
      </c>
      <c r="O6" s="121">
        <f t="shared" si="2"/>
        <v>110</v>
      </c>
      <c r="P6" s="62"/>
      <c r="R6" s="68" t="s">
        <v>134</v>
      </c>
    </row>
    <row r="7" spans="1:21" x14ac:dyDescent="0.25">
      <c r="A7" s="80">
        <f>'2_Saisie'!A10</f>
        <v>4</v>
      </c>
      <c r="B7" s="70" t="str">
        <f>IF(ISBLANK('2_Saisie'!B10),"",'2_Saisie'!B10)</f>
        <v/>
      </c>
      <c r="C7" s="181" t="str">
        <f>IF(ISBLANK('2_Saisie'!C10),"",'2_Saisie'!C10)</f>
        <v/>
      </c>
      <c r="D7" s="112" t="str">
        <f>IF(ISBLANK('2_Saisie'!D10),"",'2_Saisie'!D10)</f>
        <v/>
      </c>
      <c r="E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 s="113" t="str">
        <f>IF(ISBLANK('2_Saisie'!E10),"",'2_Saisie'!E10)</f>
        <v/>
      </c>
      <c r="G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 s="114">
        <f>IF('2_Saisie'!J10=0,"",'2_Saisie'!J10)</f>
        <v>32</v>
      </c>
      <c r="I7" s="115">
        <f t="shared" si="0"/>
        <v>32</v>
      </c>
      <c r="J7" s="116">
        <f>IF('2_Saisie'!O10=0,"",'2_Saisie'!O10)</f>
        <v>26</v>
      </c>
      <c r="K7" s="117">
        <f t="shared" si="1"/>
        <v>26</v>
      </c>
      <c r="L7" s="118">
        <f>IF('2_Saisie'!T10=0,"",'2_Saisie'!T10)</f>
        <v>52</v>
      </c>
      <c r="M7" s="119">
        <f t="shared" si="3"/>
        <v>52</v>
      </c>
      <c r="N7" s="120">
        <f>IF('2_Saisie'!U10=0,"",'2_Saisie'!U10)</f>
        <v>110</v>
      </c>
      <c r="O7" s="121">
        <f t="shared" si="2"/>
        <v>110</v>
      </c>
      <c r="P7" s="62"/>
      <c r="Q7" s="68" t="s">
        <v>90</v>
      </c>
      <c r="R7" t="s">
        <v>228</v>
      </c>
      <c r="S7" t="s">
        <v>229</v>
      </c>
    </row>
    <row r="8" spans="1:21" x14ac:dyDescent="0.25">
      <c r="A8" s="80">
        <f>'2_Saisie'!A11</f>
        <v>5</v>
      </c>
      <c r="B8" s="70" t="str">
        <f>IF(ISBLANK('2_Saisie'!B11),"",'2_Saisie'!B11)</f>
        <v/>
      </c>
      <c r="C8" s="181" t="str">
        <f>IF(ISBLANK('2_Saisie'!C11),"",'2_Saisie'!C11)</f>
        <v/>
      </c>
      <c r="D8" s="112" t="str">
        <f>IF(ISBLANK('2_Saisie'!D11),"",'2_Saisie'!D11)</f>
        <v/>
      </c>
      <c r="E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 s="113" t="str">
        <f>IF(ISBLANK('2_Saisie'!E11),"",'2_Saisie'!E11)</f>
        <v/>
      </c>
      <c r="G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 s="114">
        <f>IF('2_Saisie'!J11=0,"",'2_Saisie'!J11)</f>
        <v>32</v>
      </c>
      <c r="I8" s="115">
        <f t="shared" si="0"/>
        <v>32</v>
      </c>
      <c r="J8" s="116">
        <f>IF('2_Saisie'!O11=0,"",'2_Saisie'!O11)</f>
        <v>26</v>
      </c>
      <c r="K8" s="117">
        <f t="shared" si="1"/>
        <v>26</v>
      </c>
      <c r="L8" s="118">
        <f>IF('2_Saisie'!T11=0,"",'2_Saisie'!T11)</f>
        <v>52</v>
      </c>
      <c r="M8" s="119">
        <f t="shared" si="3"/>
        <v>52</v>
      </c>
      <c r="N8" s="120">
        <f>IF('2_Saisie'!U11=0,"",'2_Saisie'!U11)</f>
        <v>110</v>
      </c>
      <c r="O8" s="121">
        <f t="shared" si="2"/>
        <v>110</v>
      </c>
      <c r="P8" s="62"/>
      <c r="Q8" s="69" t="s">
        <v>95</v>
      </c>
      <c r="R8" s="174">
        <v>49</v>
      </c>
      <c r="S8" s="174">
        <v>45</v>
      </c>
    </row>
    <row r="9" spans="1:21" x14ac:dyDescent="0.25">
      <c r="A9" s="80">
        <f>'2_Saisie'!A12</f>
        <v>6</v>
      </c>
      <c r="B9" s="70" t="str">
        <f>IF(ISBLANK('2_Saisie'!B12),"",'2_Saisie'!B12)</f>
        <v/>
      </c>
      <c r="C9" s="181" t="str">
        <f>IF(ISBLANK('2_Saisie'!C12),"",'2_Saisie'!C12)</f>
        <v/>
      </c>
      <c r="D9" s="112" t="str">
        <f>IF(ISBLANK('2_Saisie'!D12),"",'2_Saisie'!D12)</f>
        <v/>
      </c>
      <c r="E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 s="113" t="str">
        <f>IF(ISBLANK('2_Saisie'!E12),"",'2_Saisie'!E12)</f>
        <v/>
      </c>
      <c r="G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 s="114">
        <f>IF('2_Saisie'!J12=0,"",'2_Saisie'!J12)</f>
        <v>32</v>
      </c>
      <c r="I9" s="115">
        <f t="shared" si="0"/>
        <v>32</v>
      </c>
      <c r="J9" s="116">
        <f>IF('2_Saisie'!O12=0,"",'2_Saisie'!O12)</f>
        <v>26</v>
      </c>
      <c r="K9" s="117">
        <f t="shared" si="1"/>
        <v>26</v>
      </c>
      <c r="L9" s="118">
        <f>IF('2_Saisie'!T12=0,"",'2_Saisie'!T12)</f>
        <v>52</v>
      </c>
      <c r="M9" s="119">
        <f t="shared" si="3"/>
        <v>52</v>
      </c>
      <c r="N9" s="120">
        <f>IF('2_Saisie'!U12=0,"",'2_Saisie'!U12)</f>
        <v>110</v>
      </c>
      <c r="O9" s="121">
        <f t="shared" si="2"/>
        <v>110</v>
      </c>
      <c r="P9" s="62"/>
      <c r="Q9" s="69" t="s">
        <v>135</v>
      </c>
      <c r="R9" s="174" t="e">
        <v>#DIV/0!</v>
      </c>
      <c r="S9" s="174" t="e">
        <v>#DIV/0!</v>
      </c>
    </row>
    <row r="10" spans="1:21" x14ac:dyDescent="0.25">
      <c r="A10" s="80">
        <f>'2_Saisie'!A13</f>
        <v>7</v>
      </c>
      <c r="B10" s="70" t="str">
        <f>IF(ISBLANK('2_Saisie'!B13),"",'2_Saisie'!B13)</f>
        <v/>
      </c>
      <c r="C10" s="181" t="str">
        <f>IF(ISBLANK('2_Saisie'!C13),"",'2_Saisie'!C13)</f>
        <v/>
      </c>
      <c r="D10" s="112" t="str">
        <f>IF(ISBLANK('2_Saisie'!D13),"",'2_Saisie'!D13)</f>
        <v/>
      </c>
      <c r="E1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 s="113" t="str">
        <f>IF(ISBLANK('2_Saisie'!E13),"",'2_Saisie'!E13)</f>
        <v/>
      </c>
      <c r="G1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 s="114">
        <f>IF('2_Saisie'!J13=0,"",'2_Saisie'!J13)</f>
        <v>32</v>
      </c>
      <c r="I10" s="115">
        <f t="shared" si="0"/>
        <v>32</v>
      </c>
      <c r="J10" s="116">
        <f>IF('2_Saisie'!O13=0,"",'2_Saisie'!O13)</f>
        <v>26</v>
      </c>
      <c r="K10" s="117">
        <f t="shared" si="1"/>
        <v>26</v>
      </c>
      <c r="L10" s="118">
        <f>IF('2_Saisie'!T13=0,"",'2_Saisie'!T13)</f>
        <v>52</v>
      </c>
      <c r="M10" s="119">
        <f t="shared" si="3"/>
        <v>52</v>
      </c>
      <c r="N10" s="120">
        <f>IF('2_Saisie'!U13=0,"",'2_Saisie'!U13)</f>
        <v>110</v>
      </c>
      <c r="O10" s="121">
        <f t="shared" si="2"/>
        <v>110</v>
      </c>
      <c r="P10" s="62"/>
      <c r="Q10" s="69" t="s">
        <v>86</v>
      </c>
      <c r="R10" s="174" t="e">
        <v>#DIV/0!</v>
      </c>
      <c r="S10" s="174" t="e">
        <v>#DIV/0!</v>
      </c>
    </row>
    <row r="11" spans="1:21" x14ac:dyDescent="0.25">
      <c r="A11" s="80">
        <f>'2_Saisie'!A14</f>
        <v>8</v>
      </c>
      <c r="B11" s="70" t="str">
        <f>IF(ISBLANK('2_Saisie'!B14),"",'2_Saisie'!B14)</f>
        <v/>
      </c>
      <c r="C11" s="181" t="str">
        <f>IF(ISBLANK('2_Saisie'!C14),"",'2_Saisie'!C14)</f>
        <v/>
      </c>
      <c r="D11" s="112" t="str">
        <f>IF(ISBLANK('2_Saisie'!D14),"",'2_Saisie'!D14)</f>
        <v/>
      </c>
      <c r="E1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 s="113" t="str">
        <f>IF(ISBLANK('2_Saisie'!E14),"",'2_Saisie'!E14)</f>
        <v/>
      </c>
      <c r="G1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 s="114">
        <f>IF('2_Saisie'!J14=0,"",'2_Saisie'!J14)</f>
        <v>32</v>
      </c>
      <c r="I11" s="115">
        <f t="shared" si="0"/>
        <v>32</v>
      </c>
      <c r="J11" s="116">
        <f>IF('2_Saisie'!O14=0,"",'2_Saisie'!O14)</f>
        <v>26</v>
      </c>
      <c r="K11" s="117">
        <f t="shared" si="1"/>
        <v>26</v>
      </c>
      <c r="L11" s="118">
        <f>IF('2_Saisie'!T14=0,"",'2_Saisie'!T14)</f>
        <v>52</v>
      </c>
      <c r="M11" s="119">
        <f t="shared" si="3"/>
        <v>52</v>
      </c>
      <c r="N11" s="120">
        <f>IF('2_Saisie'!U14=0,"",'2_Saisie'!U14)</f>
        <v>110</v>
      </c>
      <c r="O11" s="121">
        <f t="shared" si="2"/>
        <v>110</v>
      </c>
      <c r="P11" s="62"/>
      <c r="Q11" s="69" t="s">
        <v>136</v>
      </c>
      <c r="R11" s="174" t="e">
        <v>#DIV/0!</v>
      </c>
      <c r="S11" s="174" t="e">
        <v>#DIV/0!</v>
      </c>
    </row>
    <row r="12" spans="1:21" x14ac:dyDescent="0.25">
      <c r="A12" s="80">
        <f>'2_Saisie'!A15</f>
        <v>9</v>
      </c>
      <c r="B12" s="70" t="str">
        <f>IF(ISBLANK('2_Saisie'!B15),"",'2_Saisie'!B15)</f>
        <v/>
      </c>
      <c r="C12" s="181" t="str">
        <f>IF(ISBLANK('2_Saisie'!C15),"",'2_Saisie'!C15)</f>
        <v/>
      </c>
      <c r="D12" s="112" t="str">
        <f>IF(ISBLANK('2_Saisie'!D15),"",'2_Saisie'!D15)</f>
        <v/>
      </c>
      <c r="E1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 s="113" t="str">
        <f>IF(ISBLANK('2_Saisie'!E15),"",'2_Saisie'!E15)</f>
        <v/>
      </c>
      <c r="G1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 s="114">
        <f>IF('2_Saisie'!J15=0,"",'2_Saisie'!J15)</f>
        <v>32</v>
      </c>
      <c r="I12" s="115">
        <f t="shared" si="0"/>
        <v>32</v>
      </c>
      <c r="J12" s="116">
        <f>IF('2_Saisie'!O15=0,"",'2_Saisie'!O15)</f>
        <v>26</v>
      </c>
      <c r="K12" s="117">
        <f t="shared" si="1"/>
        <v>26</v>
      </c>
      <c r="L12" s="118">
        <f>IF('2_Saisie'!T15=0,"",'2_Saisie'!T15)</f>
        <v>52</v>
      </c>
      <c r="M12" s="119">
        <f t="shared" si="3"/>
        <v>52</v>
      </c>
      <c r="N12" s="120">
        <f>IF('2_Saisie'!U15=0,"",'2_Saisie'!U15)</f>
        <v>110</v>
      </c>
      <c r="O12" s="121">
        <f t="shared" si="2"/>
        <v>110</v>
      </c>
      <c r="P12" s="62"/>
      <c r="Q12" s="69" t="s">
        <v>133</v>
      </c>
      <c r="R12" s="174">
        <v>32</v>
      </c>
      <c r="S12" s="174">
        <v>32</v>
      </c>
    </row>
    <row r="13" spans="1:21" x14ac:dyDescent="0.25">
      <c r="A13" s="80">
        <f>'2_Saisie'!A16</f>
        <v>10</v>
      </c>
      <c r="B13" s="70" t="str">
        <f>IF(ISBLANK('2_Saisie'!B16),"",'2_Saisie'!B16)</f>
        <v/>
      </c>
      <c r="C13" s="181" t="str">
        <f>IF(ISBLANK('2_Saisie'!C16),"",'2_Saisie'!C16)</f>
        <v/>
      </c>
      <c r="D13" s="112" t="str">
        <f>IF(ISBLANK('2_Saisie'!D16),"",'2_Saisie'!D16)</f>
        <v/>
      </c>
      <c r="E1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 s="113" t="str">
        <f>IF(ISBLANK('2_Saisie'!E16),"",'2_Saisie'!E16)</f>
        <v/>
      </c>
      <c r="G1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 s="114">
        <f>IF('2_Saisie'!J16=0,"",'2_Saisie'!J16)</f>
        <v>32</v>
      </c>
      <c r="I13" s="115">
        <f t="shared" si="0"/>
        <v>32</v>
      </c>
      <c r="J13" s="116">
        <f>IF('2_Saisie'!O16=0,"",'2_Saisie'!O16)</f>
        <v>26</v>
      </c>
      <c r="K13" s="117">
        <f t="shared" si="1"/>
        <v>26</v>
      </c>
      <c r="L13" s="118">
        <f>IF('2_Saisie'!T16=0,"",'2_Saisie'!T16)</f>
        <v>52</v>
      </c>
      <c r="M13" s="119">
        <f t="shared" si="3"/>
        <v>52</v>
      </c>
      <c r="N13" s="120">
        <f>IF('2_Saisie'!U16=0,"",'2_Saisie'!U16)</f>
        <v>110</v>
      </c>
      <c r="O13" s="121">
        <f t="shared" si="2"/>
        <v>110</v>
      </c>
      <c r="P13" s="62"/>
      <c r="Q13" s="69" t="s">
        <v>91</v>
      </c>
      <c r="R13" s="174">
        <v>26</v>
      </c>
      <c r="S13" s="174">
        <v>26</v>
      </c>
    </row>
    <row r="14" spans="1:21" x14ac:dyDescent="0.25">
      <c r="A14" s="80">
        <f>'2_Saisie'!A17</f>
        <v>11</v>
      </c>
      <c r="B14" s="70" t="str">
        <f>IF(ISBLANK('2_Saisie'!B17),"",'2_Saisie'!B17)</f>
        <v/>
      </c>
      <c r="C14" s="181" t="str">
        <f>IF(ISBLANK('2_Saisie'!C17),"",'2_Saisie'!C17)</f>
        <v/>
      </c>
      <c r="D14" s="112" t="str">
        <f>IF(ISBLANK('2_Saisie'!D17),"",'2_Saisie'!D17)</f>
        <v/>
      </c>
      <c r="E1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 s="113" t="str">
        <f>IF(ISBLANK('2_Saisie'!E17),"",'2_Saisie'!E17)</f>
        <v/>
      </c>
      <c r="G1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 s="114">
        <f>IF('2_Saisie'!J17=0,"",'2_Saisie'!J17)</f>
        <v>32</v>
      </c>
      <c r="I14" s="115">
        <f t="shared" si="0"/>
        <v>32</v>
      </c>
      <c r="J14" s="116">
        <f>IF('2_Saisie'!O17=0,"",'2_Saisie'!O17)</f>
        <v>26</v>
      </c>
      <c r="K14" s="117">
        <f t="shared" si="1"/>
        <v>26</v>
      </c>
      <c r="L14" s="118">
        <f>IF('2_Saisie'!T17=0,"",'2_Saisie'!T17)</f>
        <v>52</v>
      </c>
      <c r="M14" s="119">
        <f t="shared" si="3"/>
        <v>52</v>
      </c>
      <c r="N14" s="120">
        <f>IF('2_Saisie'!U17=0,"",'2_Saisie'!U17)</f>
        <v>110</v>
      </c>
      <c r="O14" s="121">
        <f t="shared" si="2"/>
        <v>110</v>
      </c>
      <c r="P14" s="62"/>
      <c r="Q14" s="69" t="s">
        <v>92</v>
      </c>
      <c r="R14" s="174">
        <v>52</v>
      </c>
      <c r="S14" s="174">
        <v>52</v>
      </c>
    </row>
    <row r="15" spans="1:21" x14ac:dyDescent="0.25">
      <c r="A15" s="80">
        <f>'2_Saisie'!A18</f>
        <v>12</v>
      </c>
      <c r="B15" s="70" t="str">
        <f>IF(ISBLANK('2_Saisie'!B18),"",'2_Saisie'!B18)</f>
        <v/>
      </c>
      <c r="C15" s="181" t="str">
        <f>IF(ISBLANK('2_Saisie'!C18),"",'2_Saisie'!C18)</f>
        <v/>
      </c>
      <c r="D15" s="112" t="str">
        <f>IF(ISBLANK('2_Saisie'!D18),"",'2_Saisie'!D18)</f>
        <v/>
      </c>
      <c r="E1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 s="113" t="str">
        <f>IF(ISBLANK('2_Saisie'!E18),"",'2_Saisie'!E18)</f>
        <v/>
      </c>
      <c r="G1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 s="114">
        <f>IF('2_Saisie'!J18=0,"",'2_Saisie'!J18)</f>
        <v>32</v>
      </c>
      <c r="I15" s="115">
        <f t="shared" si="0"/>
        <v>32</v>
      </c>
      <c r="J15" s="116">
        <f>IF('2_Saisie'!O18=0,"",'2_Saisie'!O18)</f>
        <v>26</v>
      </c>
      <c r="K15" s="117">
        <f t="shared" si="1"/>
        <v>26</v>
      </c>
      <c r="L15" s="118">
        <f>IF('2_Saisie'!T18=0,"",'2_Saisie'!T18)</f>
        <v>52</v>
      </c>
      <c r="M15" s="119">
        <f t="shared" si="3"/>
        <v>52</v>
      </c>
      <c r="N15" s="120">
        <f>IF('2_Saisie'!U18=0,"",'2_Saisie'!U18)</f>
        <v>110</v>
      </c>
      <c r="O15" s="121">
        <f t="shared" si="2"/>
        <v>110</v>
      </c>
      <c r="P15" s="62"/>
      <c r="Q15" s="69" t="s">
        <v>93</v>
      </c>
      <c r="R15" s="174">
        <v>110</v>
      </c>
      <c r="S15" s="174">
        <v>110</v>
      </c>
    </row>
    <row r="16" spans="1:21" x14ac:dyDescent="0.25">
      <c r="A16" s="80">
        <f>'2_Saisie'!A19</f>
        <v>13</v>
      </c>
      <c r="B16" s="70" t="str">
        <f>IF(ISBLANK('2_Saisie'!B19),"",'2_Saisie'!B19)</f>
        <v/>
      </c>
      <c r="C16" s="181" t="str">
        <f>IF(ISBLANK('2_Saisie'!C19),"",'2_Saisie'!C19)</f>
        <v/>
      </c>
      <c r="D16" s="112" t="str">
        <f>IF(ISBLANK('2_Saisie'!D19),"",'2_Saisie'!D19)</f>
        <v/>
      </c>
      <c r="E1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 s="113" t="str">
        <f>IF(ISBLANK('2_Saisie'!E19),"",'2_Saisie'!E19)</f>
        <v/>
      </c>
      <c r="G1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 s="114">
        <f>IF('2_Saisie'!J19=0,"",'2_Saisie'!J19)</f>
        <v>32</v>
      </c>
      <c r="I16" s="115">
        <f t="shared" si="0"/>
        <v>32</v>
      </c>
      <c r="J16" s="116">
        <f>IF('2_Saisie'!O19=0,"",'2_Saisie'!O19)</f>
        <v>26</v>
      </c>
      <c r="K16" s="117">
        <f t="shared" si="1"/>
        <v>26</v>
      </c>
      <c r="L16" s="118">
        <f>IF('2_Saisie'!T19=0,"",'2_Saisie'!T19)</f>
        <v>52</v>
      </c>
      <c r="M16" s="119">
        <f t="shared" si="3"/>
        <v>52</v>
      </c>
      <c r="N16" s="120">
        <f>IF('2_Saisie'!U19=0,"",'2_Saisie'!U19)</f>
        <v>110</v>
      </c>
      <c r="O16" s="121">
        <f t="shared" si="2"/>
        <v>110</v>
      </c>
    </row>
    <row r="17" spans="1:22" x14ac:dyDescent="0.25">
      <c r="A17" s="80">
        <f>'2_Saisie'!A20</f>
        <v>14</v>
      </c>
      <c r="B17" s="70" t="str">
        <f>IF(ISBLANK('2_Saisie'!B20),"",'2_Saisie'!B20)</f>
        <v/>
      </c>
      <c r="C17" s="181" t="str">
        <f>IF(ISBLANK('2_Saisie'!C20),"",'2_Saisie'!C20)</f>
        <v/>
      </c>
      <c r="D17" s="112" t="str">
        <f>IF(ISBLANK('2_Saisie'!D20),"",'2_Saisie'!D20)</f>
        <v/>
      </c>
      <c r="E1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 s="113" t="str">
        <f>IF(ISBLANK('2_Saisie'!E20),"",'2_Saisie'!E20)</f>
        <v/>
      </c>
      <c r="G1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 s="114">
        <f>IF('2_Saisie'!J20=0,"",'2_Saisie'!J20)</f>
        <v>32</v>
      </c>
      <c r="I17" s="115">
        <f t="shared" si="0"/>
        <v>32</v>
      </c>
      <c r="J17" s="116">
        <f>IF('2_Saisie'!O20=0,"",'2_Saisie'!O20)</f>
        <v>26</v>
      </c>
      <c r="K17" s="117">
        <f t="shared" si="1"/>
        <v>26</v>
      </c>
      <c r="L17" s="118">
        <f>IF('2_Saisie'!T20=0,"",'2_Saisie'!T20)</f>
        <v>52</v>
      </c>
      <c r="M17" s="119">
        <f t="shared" si="3"/>
        <v>52</v>
      </c>
      <c r="N17" s="120">
        <f>IF('2_Saisie'!U20=0,"",'2_Saisie'!U20)</f>
        <v>110</v>
      </c>
      <c r="O17" s="121">
        <f t="shared" si="2"/>
        <v>110</v>
      </c>
    </row>
    <row r="18" spans="1:22" x14ac:dyDescent="0.25">
      <c r="A18" s="80">
        <f>'2_Saisie'!A21</f>
        <v>15</v>
      </c>
      <c r="B18" s="70" t="str">
        <f>IF(ISBLANK('2_Saisie'!B21),"",'2_Saisie'!B21)</f>
        <v/>
      </c>
      <c r="C18" s="181" t="str">
        <f>IF(ISBLANK('2_Saisie'!C21),"",'2_Saisie'!C21)</f>
        <v/>
      </c>
      <c r="D18" s="112" t="str">
        <f>IF(ISBLANK('2_Saisie'!D21),"",'2_Saisie'!D21)</f>
        <v/>
      </c>
      <c r="E1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 s="113" t="str">
        <f>IF(ISBLANK('2_Saisie'!E21),"",'2_Saisie'!E21)</f>
        <v/>
      </c>
      <c r="G1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 s="114">
        <f>IF('2_Saisie'!J21=0,"",'2_Saisie'!J21)</f>
        <v>32</v>
      </c>
      <c r="I18" s="115">
        <f t="shared" si="0"/>
        <v>32</v>
      </c>
      <c r="J18" s="116">
        <f>IF('2_Saisie'!O21=0,"",'2_Saisie'!O21)</f>
        <v>26</v>
      </c>
      <c r="K18" s="117">
        <f t="shared" si="1"/>
        <v>26</v>
      </c>
      <c r="L18" s="118">
        <f>IF('2_Saisie'!T21=0,"",'2_Saisie'!T21)</f>
        <v>52</v>
      </c>
      <c r="M18" s="119">
        <f t="shared" si="3"/>
        <v>52</v>
      </c>
      <c r="N18" s="120">
        <f>IF('2_Saisie'!U21=0,"",'2_Saisie'!U21)</f>
        <v>110</v>
      </c>
      <c r="O18" s="121">
        <f t="shared" si="2"/>
        <v>110</v>
      </c>
    </row>
    <row r="19" spans="1:22" x14ac:dyDescent="0.25">
      <c r="A19" s="80">
        <f>'2_Saisie'!A22</f>
        <v>16</v>
      </c>
      <c r="B19" s="70" t="str">
        <f>IF(ISBLANK('2_Saisie'!B22),"",'2_Saisie'!B22)</f>
        <v/>
      </c>
      <c r="C19" s="181" t="str">
        <f>IF(ISBLANK('2_Saisie'!C22),"",'2_Saisie'!C22)</f>
        <v/>
      </c>
      <c r="D19" s="112" t="str">
        <f>IF(ISBLANK('2_Saisie'!D22),"",'2_Saisie'!D22)</f>
        <v/>
      </c>
      <c r="E1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 s="113" t="str">
        <f>IF(ISBLANK('2_Saisie'!E22),"",'2_Saisie'!E22)</f>
        <v/>
      </c>
      <c r="G1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 s="114">
        <f>IF('2_Saisie'!J22=0,"",'2_Saisie'!J22)</f>
        <v>32</v>
      </c>
      <c r="I19" s="115">
        <f t="shared" si="0"/>
        <v>32</v>
      </c>
      <c r="J19" s="116">
        <f>IF('2_Saisie'!O22=0,"",'2_Saisie'!O22)</f>
        <v>26</v>
      </c>
      <c r="K19" s="117">
        <f t="shared" si="1"/>
        <v>26</v>
      </c>
      <c r="L19" s="118">
        <f>IF('2_Saisie'!T22=0,"",'2_Saisie'!T22)</f>
        <v>52</v>
      </c>
      <c r="M19" s="119">
        <f t="shared" si="3"/>
        <v>52</v>
      </c>
      <c r="N19" s="120">
        <f>IF('2_Saisie'!U22=0,"",'2_Saisie'!U22)</f>
        <v>110</v>
      </c>
      <c r="O19" s="121">
        <f t="shared" si="2"/>
        <v>110</v>
      </c>
    </row>
    <row r="20" spans="1:22" x14ac:dyDescent="0.25">
      <c r="A20" s="80">
        <f>'2_Saisie'!A23</f>
        <v>17</v>
      </c>
      <c r="B20" s="70" t="str">
        <f>IF(ISBLANK('2_Saisie'!B23),"",'2_Saisie'!B23)</f>
        <v/>
      </c>
      <c r="C20" s="181" t="str">
        <f>IF(ISBLANK('2_Saisie'!C23),"",'2_Saisie'!C23)</f>
        <v/>
      </c>
      <c r="D20" s="112" t="str">
        <f>IF(ISBLANK('2_Saisie'!D23),"",'2_Saisie'!D23)</f>
        <v/>
      </c>
      <c r="E2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0" s="113" t="str">
        <f>IF(ISBLANK('2_Saisie'!E23),"",'2_Saisie'!E23)</f>
        <v/>
      </c>
      <c r="G2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0" s="114">
        <f>IF('2_Saisie'!J23=0,"",'2_Saisie'!J23)</f>
        <v>32</v>
      </c>
      <c r="I20" s="115">
        <f t="shared" si="0"/>
        <v>32</v>
      </c>
      <c r="J20" s="116">
        <f>IF('2_Saisie'!O23=0,"",'2_Saisie'!O23)</f>
        <v>26</v>
      </c>
      <c r="K20" s="117">
        <f t="shared" si="1"/>
        <v>26</v>
      </c>
      <c r="L20" s="118">
        <f>IF('2_Saisie'!T23=0,"",'2_Saisie'!T23)</f>
        <v>52</v>
      </c>
      <c r="M20" s="119">
        <f t="shared" si="3"/>
        <v>52</v>
      </c>
      <c r="N20" s="120">
        <f>IF('2_Saisie'!U23=0,"",'2_Saisie'!U23)</f>
        <v>110</v>
      </c>
      <c r="O20" s="121">
        <f t="shared" si="2"/>
        <v>110</v>
      </c>
    </row>
    <row r="21" spans="1:22" x14ac:dyDescent="0.25">
      <c r="A21" s="80">
        <f>'2_Saisie'!A24</f>
        <v>18</v>
      </c>
      <c r="B21" s="70" t="str">
        <f>IF(ISBLANK('2_Saisie'!B24),"",'2_Saisie'!B24)</f>
        <v/>
      </c>
      <c r="C21" s="181" t="str">
        <f>IF(ISBLANK('2_Saisie'!C24),"",'2_Saisie'!C24)</f>
        <v/>
      </c>
      <c r="D21" s="112" t="str">
        <f>IF(ISBLANK('2_Saisie'!D24),"",'2_Saisie'!D24)</f>
        <v/>
      </c>
      <c r="E2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1" s="113" t="str">
        <f>IF(ISBLANK('2_Saisie'!E24),"",'2_Saisie'!E24)</f>
        <v/>
      </c>
      <c r="G2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1" s="114">
        <f>IF('2_Saisie'!J24=0,"",'2_Saisie'!J24)</f>
        <v>32</v>
      </c>
      <c r="I21" s="115">
        <f t="shared" si="0"/>
        <v>32</v>
      </c>
      <c r="J21" s="116">
        <f>IF('2_Saisie'!O24=0,"",'2_Saisie'!O24)</f>
        <v>26</v>
      </c>
      <c r="K21" s="117">
        <f t="shared" si="1"/>
        <v>26</v>
      </c>
      <c r="L21" s="118">
        <f>IF('2_Saisie'!T24=0,"",'2_Saisie'!T24)</f>
        <v>52</v>
      </c>
      <c r="M21" s="119">
        <f t="shared" si="3"/>
        <v>52</v>
      </c>
      <c r="N21" s="120">
        <f>IF('2_Saisie'!U24=0,"",'2_Saisie'!U24)</f>
        <v>110</v>
      </c>
      <c r="O21" s="121">
        <f t="shared" si="2"/>
        <v>110</v>
      </c>
    </row>
    <row r="22" spans="1:22" x14ac:dyDescent="0.25">
      <c r="A22" s="80">
        <f>'2_Saisie'!A25</f>
        <v>19</v>
      </c>
      <c r="B22" s="70" t="str">
        <f>IF(ISBLANK('2_Saisie'!B25),"",'2_Saisie'!B25)</f>
        <v/>
      </c>
      <c r="C22" s="181" t="str">
        <f>IF(ISBLANK('2_Saisie'!C25),"",'2_Saisie'!C25)</f>
        <v/>
      </c>
      <c r="D22" s="112" t="str">
        <f>IF(ISBLANK('2_Saisie'!D25),"",'2_Saisie'!D25)</f>
        <v/>
      </c>
      <c r="E2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2" s="113" t="str">
        <f>IF(ISBLANK('2_Saisie'!E25),"",'2_Saisie'!E25)</f>
        <v/>
      </c>
      <c r="G2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2" s="114">
        <f>IF('2_Saisie'!J25=0,"",'2_Saisie'!J25)</f>
        <v>32</v>
      </c>
      <c r="I22" s="115">
        <f t="shared" si="0"/>
        <v>32</v>
      </c>
      <c r="J22" s="116">
        <f>IF('2_Saisie'!O25=0,"",'2_Saisie'!O25)</f>
        <v>26</v>
      </c>
      <c r="K22" s="117">
        <f t="shared" si="1"/>
        <v>26</v>
      </c>
      <c r="L22" s="118">
        <f>IF('2_Saisie'!T25=0,"",'2_Saisie'!T25)</f>
        <v>52</v>
      </c>
      <c r="M22" s="119">
        <f t="shared" si="3"/>
        <v>52</v>
      </c>
      <c r="N22" s="120">
        <f>IF('2_Saisie'!U25=0,"",'2_Saisie'!U25)</f>
        <v>110</v>
      </c>
      <c r="O22" s="121">
        <f t="shared" si="2"/>
        <v>110</v>
      </c>
    </row>
    <row r="23" spans="1:22" x14ac:dyDescent="0.25">
      <c r="A23" s="80">
        <f>'2_Saisie'!A26</f>
        <v>20</v>
      </c>
      <c r="B23" s="70" t="str">
        <f>IF(ISBLANK('2_Saisie'!B26),"",'2_Saisie'!B26)</f>
        <v/>
      </c>
      <c r="C23" s="181" t="str">
        <f>IF(ISBLANK('2_Saisie'!C26),"",'2_Saisie'!C26)</f>
        <v/>
      </c>
      <c r="D23" s="112" t="str">
        <f>IF(ISBLANK('2_Saisie'!D26),"",'2_Saisie'!D26)</f>
        <v/>
      </c>
      <c r="E2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3" s="113" t="str">
        <f>IF(ISBLANK('2_Saisie'!E26),"",'2_Saisie'!E26)</f>
        <v/>
      </c>
      <c r="G2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3" s="114">
        <f>IF('2_Saisie'!J26=0,"",'2_Saisie'!J26)</f>
        <v>32</v>
      </c>
      <c r="I23" s="115">
        <f t="shared" si="0"/>
        <v>32</v>
      </c>
      <c r="J23" s="116">
        <f>IF('2_Saisie'!O26=0,"",'2_Saisie'!O26)</f>
        <v>26</v>
      </c>
      <c r="K23" s="117">
        <f t="shared" si="1"/>
        <v>26</v>
      </c>
      <c r="L23" s="118">
        <f>IF('2_Saisie'!T26=0,"",'2_Saisie'!T26)</f>
        <v>52</v>
      </c>
      <c r="M23" s="119">
        <f t="shared" si="3"/>
        <v>52</v>
      </c>
      <c r="N23" s="120">
        <f>IF('2_Saisie'!U26=0,"",'2_Saisie'!U26)</f>
        <v>110</v>
      </c>
      <c r="O23" s="121">
        <f t="shared" si="2"/>
        <v>110</v>
      </c>
    </row>
    <row r="24" spans="1:22" x14ac:dyDescent="0.25">
      <c r="A24" s="80">
        <f>'2_Saisie'!A27</f>
        <v>21</v>
      </c>
      <c r="B24" s="70" t="str">
        <f>IF(ISBLANK('2_Saisie'!B27),"",'2_Saisie'!B27)</f>
        <v/>
      </c>
      <c r="C24" s="181" t="str">
        <f>IF(ISBLANK('2_Saisie'!C27),"",'2_Saisie'!C27)</f>
        <v/>
      </c>
      <c r="D24" s="112" t="str">
        <f>IF(ISBLANK('2_Saisie'!D27),"",'2_Saisie'!D27)</f>
        <v/>
      </c>
      <c r="E2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4" s="113" t="str">
        <f>IF(ISBLANK('2_Saisie'!E27),"",'2_Saisie'!E27)</f>
        <v/>
      </c>
      <c r="G2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4" s="114">
        <f>IF('2_Saisie'!J27=0,"",'2_Saisie'!J27)</f>
        <v>32</v>
      </c>
      <c r="I24" s="115">
        <f t="shared" si="0"/>
        <v>32</v>
      </c>
      <c r="J24" s="116">
        <f>IF('2_Saisie'!O27=0,"",'2_Saisie'!O27)</f>
        <v>26</v>
      </c>
      <c r="K24" s="117">
        <f t="shared" si="1"/>
        <v>26</v>
      </c>
      <c r="L24" s="118">
        <f>IF('2_Saisie'!T27=0,"",'2_Saisie'!T27)</f>
        <v>52</v>
      </c>
      <c r="M24" s="119">
        <f t="shared" si="3"/>
        <v>52</v>
      </c>
      <c r="N24" s="120">
        <f>IF('2_Saisie'!U27=0,"",'2_Saisie'!U27)</f>
        <v>110</v>
      </c>
      <c r="O24" s="121">
        <f t="shared" si="2"/>
        <v>110</v>
      </c>
    </row>
    <row r="25" spans="1:22" x14ac:dyDescent="0.25">
      <c r="A25" s="80">
        <f>'2_Saisie'!A28</f>
        <v>22</v>
      </c>
      <c r="B25" s="70" t="str">
        <f>IF(ISBLANK('2_Saisie'!B28),"",'2_Saisie'!B28)</f>
        <v/>
      </c>
      <c r="C25" s="181" t="str">
        <f>IF(ISBLANK('2_Saisie'!C28),"",'2_Saisie'!C28)</f>
        <v/>
      </c>
      <c r="D25" s="112" t="str">
        <f>IF(ISBLANK('2_Saisie'!D28),"",'2_Saisie'!D28)</f>
        <v/>
      </c>
      <c r="E2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5" s="113" t="str">
        <f>IF(ISBLANK('2_Saisie'!E28),"",'2_Saisie'!E28)</f>
        <v/>
      </c>
      <c r="G2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5" s="114">
        <f>IF('2_Saisie'!J28=0,"",'2_Saisie'!J28)</f>
        <v>32</v>
      </c>
      <c r="I25" s="115">
        <f t="shared" si="0"/>
        <v>32</v>
      </c>
      <c r="J25" s="116">
        <f>IF('2_Saisie'!O28=0,"",'2_Saisie'!O28)</f>
        <v>26</v>
      </c>
      <c r="K25" s="117">
        <f t="shared" si="1"/>
        <v>26</v>
      </c>
      <c r="L25" s="118">
        <f>IF('2_Saisie'!T28=0,"",'2_Saisie'!T28)</f>
        <v>52</v>
      </c>
      <c r="M25" s="119">
        <f t="shared" si="3"/>
        <v>52</v>
      </c>
      <c r="N25" s="120">
        <f>IF('2_Saisie'!U28=0,"",'2_Saisie'!U28)</f>
        <v>110</v>
      </c>
      <c r="O25" s="121">
        <f t="shared" si="2"/>
        <v>110</v>
      </c>
    </row>
    <row r="26" spans="1:22" x14ac:dyDescent="0.25">
      <c r="A26" s="80">
        <f>'2_Saisie'!A29</f>
        <v>23</v>
      </c>
      <c r="B26" s="70" t="str">
        <f>IF(ISBLANK('2_Saisie'!B29),"",'2_Saisie'!B29)</f>
        <v/>
      </c>
      <c r="C26" s="181" t="str">
        <f>IF(ISBLANK('2_Saisie'!C29),"",'2_Saisie'!C29)</f>
        <v/>
      </c>
      <c r="D26" s="112" t="str">
        <f>IF(ISBLANK('2_Saisie'!D29),"",'2_Saisie'!D29)</f>
        <v/>
      </c>
      <c r="E2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6" s="113" t="str">
        <f>IF(ISBLANK('2_Saisie'!E29),"",'2_Saisie'!E29)</f>
        <v/>
      </c>
      <c r="G2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6" s="114">
        <f>IF('2_Saisie'!J29=0,"",'2_Saisie'!J29)</f>
        <v>32</v>
      </c>
      <c r="I26" s="115">
        <f t="shared" si="0"/>
        <v>32</v>
      </c>
      <c r="J26" s="116">
        <f>IF('2_Saisie'!O29=0,"",'2_Saisie'!O29)</f>
        <v>26</v>
      </c>
      <c r="K26" s="117">
        <f t="shared" si="1"/>
        <v>26</v>
      </c>
      <c r="L26" s="118">
        <f>IF('2_Saisie'!T29=0,"",'2_Saisie'!T29)</f>
        <v>52</v>
      </c>
      <c r="M26" s="119">
        <f t="shared" si="3"/>
        <v>52</v>
      </c>
      <c r="N26" s="120">
        <f>IF('2_Saisie'!U29=0,"",'2_Saisie'!U29)</f>
        <v>110</v>
      </c>
      <c r="O26" s="121">
        <f t="shared" si="2"/>
        <v>110</v>
      </c>
    </row>
    <row r="27" spans="1:22" x14ac:dyDescent="0.25">
      <c r="A27" s="80">
        <f>'2_Saisie'!A30</f>
        <v>24</v>
      </c>
      <c r="B27" s="70" t="str">
        <f>IF(ISBLANK('2_Saisie'!B30),"",'2_Saisie'!B30)</f>
        <v/>
      </c>
      <c r="C27" s="181" t="str">
        <f>IF(ISBLANK('2_Saisie'!C30),"",'2_Saisie'!C30)</f>
        <v/>
      </c>
      <c r="D27" s="112" t="str">
        <f>IF(ISBLANK('2_Saisie'!D30),"",'2_Saisie'!D30)</f>
        <v/>
      </c>
      <c r="E2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7" s="113" t="str">
        <f>IF(ISBLANK('2_Saisie'!E30),"",'2_Saisie'!E30)</f>
        <v/>
      </c>
      <c r="G2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7" s="114">
        <f>IF('2_Saisie'!J30=0,"",'2_Saisie'!J30)</f>
        <v>32</v>
      </c>
      <c r="I27" s="115">
        <f t="shared" si="0"/>
        <v>32</v>
      </c>
      <c r="J27" s="116">
        <f>IF('2_Saisie'!O30=0,"",'2_Saisie'!O30)</f>
        <v>26</v>
      </c>
      <c r="K27" s="117">
        <f t="shared" si="1"/>
        <v>26</v>
      </c>
      <c r="L27" s="118">
        <f>IF('2_Saisie'!T30=0,"",'2_Saisie'!T30)</f>
        <v>52</v>
      </c>
      <c r="M27" s="119">
        <f t="shared" si="3"/>
        <v>52</v>
      </c>
      <c r="N27" s="120">
        <f>IF('2_Saisie'!U30=0,"",'2_Saisie'!U30)</f>
        <v>110</v>
      </c>
      <c r="O27" s="121">
        <f t="shared" si="2"/>
        <v>110</v>
      </c>
    </row>
    <row r="28" spans="1:22" x14ac:dyDescent="0.25">
      <c r="A28" s="80">
        <f>'2_Saisie'!A31</f>
        <v>25</v>
      </c>
      <c r="B28" s="70" t="str">
        <f>IF(ISBLANK('2_Saisie'!B31),"",'2_Saisie'!B31)</f>
        <v/>
      </c>
      <c r="C28" s="181" t="str">
        <f>IF(ISBLANK('2_Saisie'!C31),"",'2_Saisie'!C31)</f>
        <v/>
      </c>
      <c r="D28" s="112" t="str">
        <f>IF(ISBLANK('2_Saisie'!D31),"",'2_Saisie'!D31)</f>
        <v/>
      </c>
      <c r="E2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8" s="113" t="str">
        <f>IF(ISBLANK('2_Saisie'!E31),"",'2_Saisie'!E31)</f>
        <v/>
      </c>
      <c r="G2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8" s="114">
        <f>IF('2_Saisie'!J31=0,"",'2_Saisie'!J31)</f>
        <v>32</v>
      </c>
      <c r="I28" s="115">
        <f t="shared" si="0"/>
        <v>32</v>
      </c>
      <c r="J28" s="116">
        <f>IF('2_Saisie'!O31=0,"",'2_Saisie'!O31)</f>
        <v>26</v>
      </c>
      <c r="K28" s="117">
        <f t="shared" si="1"/>
        <v>26</v>
      </c>
      <c r="L28" s="118">
        <f>IF('2_Saisie'!T31=0,"",'2_Saisie'!T31)</f>
        <v>52</v>
      </c>
      <c r="M28" s="119">
        <f t="shared" si="3"/>
        <v>52</v>
      </c>
      <c r="N28" s="120">
        <f>IF('2_Saisie'!U31=0,"",'2_Saisie'!U31)</f>
        <v>110</v>
      </c>
      <c r="O28" s="121">
        <f t="shared" si="2"/>
        <v>110</v>
      </c>
    </row>
    <row r="29" spans="1:22" x14ac:dyDescent="0.25">
      <c r="A29" s="80">
        <f>'2_Saisie'!A32</f>
        <v>26</v>
      </c>
      <c r="B29" s="70" t="str">
        <f>IF(ISBLANK('2_Saisie'!B32),"",'2_Saisie'!B32)</f>
        <v/>
      </c>
      <c r="C29" s="181" t="str">
        <f>IF(ISBLANK('2_Saisie'!C32),"",'2_Saisie'!C32)</f>
        <v/>
      </c>
      <c r="D29" s="112" t="str">
        <f>IF(ISBLANK('2_Saisie'!D32),"",'2_Saisie'!D32)</f>
        <v/>
      </c>
      <c r="E2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9" s="113" t="str">
        <f>IF(ISBLANK('2_Saisie'!E32),"",'2_Saisie'!E32)</f>
        <v/>
      </c>
      <c r="G2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9" s="114">
        <f>IF('2_Saisie'!J32=0,"",'2_Saisie'!J32)</f>
        <v>32</v>
      </c>
      <c r="I29" s="115">
        <f t="shared" si="0"/>
        <v>32</v>
      </c>
      <c r="J29" s="116">
        <f>IF('2_Saisie'!O32=0,"",'2_Saisie'!O32)</f>
        <v>26</v>
      </c>
      <c r="K29" s="117">
        <f t="shared" si="1"/>
        <v>26</v>
      </c>
      <c r="L29" s="118">
        <f>IF('2_Saisie'!T32=0,"",'2_Saisie'!T32)</f>
        <v>52</v>
      </c>
      <c r="M29" s="119">
        <f t="shared" si="3"/>
        <v>52</v>
      </c>
      <c r="N29" s="120">
        <f>IF('2_Saisie'!U32=0,"",'2_Saisie'!U32)</f>
        <v>110</v>
      </c>
      <c r="O29" s="121">
        <f t="shared" si="2"/>
        <v>110</v>
      </c>
    </row>
    <row r="30" spans="1:22" x14ac:dyDescent="0.25">
      <c r="A30" s="80">
        <f>'2_Saisie'!A33</f>
        <v>27</v>
      </c>
      <c r="B30" s="70" t="str">
        <f>IF(ISBLANK('2_Saisie'!B33),"",'2_Saisie'!B33)</f>
        <v/>
      </c>
      <c r="C30" s="181" t="str">
        <f>IF(ISBLANK('2_Saisie'!C33),"",'2_Saisie'!C33)</f>
        <v/>
      </c>
      <c r="D30" s="112" t="str">
        <f>IF(ISBLANK('2_Saisie'!D33),"",'2_Saisie'!D33)</f>
        <v/>
      </c>
      <c r="E3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0" s="113" t="str">
        <f>IF(ISBLANK('2_Saisie'!E33),"",'2_Saisie'!E33)</f>
        <v/>
      </c>
      <c r="G3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0" s="114">
        <f>IF('2_Saisie'!J33=0,"",'2_Saisie'!J33)</f>
        <v>32</v>
      </c>
      <c r="I30" s="115">
        <f t="shared" si="0"/>
        <v>32</v>
      </c>
      <c r="J30" s="116">
        <f>IF('2_Saisie'!O33=0,"",'2_Saisie'!O33)</f>
        <v>26</v>
      </c>
      <c r="K30" s="117">
        <f t="shared" si="1"/>
        <v>26</v>
      </c>
      <c r="L30" s="118">
        <f>IF('2_Saisie'!T33=0,"",'2_Saisie'!T33)</f>
        <v>52</v>
      </c>
      <c r="M30" s="119">
        <f t="shared" si="3"/>
        <v>52</v>
      </c>
      <c r="N30" s="120">
        <f>IF('2_Saisie'!U33=0,"",'2_Saisie'!U33)</f>
        <v>110</v>
      </c>
      <c r="O30" s="121">
        <f t="shared" si="2"/>
        <v>110</v>
      </c>
      <c r="U30" s="69"/>
      <c r="V30" s="23"/>
    </row>
    <row r="31" spans="1:22" x14ac:dyDescent="0.25">
      <c r="A31" s="80">
        <f>'2_Saisie'!A34</f>
        <v>28</v>
      </c>
      <c r="B31" s="70" t="str">
        <f>IF(ISBLANK('2_Saisie'!B34),"",'2_Saisie'!B34)</f>
        <v/>
      </c>
      <c r="C31" s="181" t="str">
        <f>IF(ISBLANK('2_Saisie'!C34),"",'2_Saisie'!C34)</f>
        <v/>
      </c>
      <c r="D31" s="112" t="str">
        <f>IF(ISBLANK('2_Saisie'!D34),"",'2_Saisie'!D34)</f>
        <v/>
      </c>
      <c r="E3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1" s="113" t="str">
        <f>IF(ISBLANK('2_Saisie'!E34),"",'2_Saisie'!E34)</f>
        <v/>
      </c>
      <c r="G3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1" s="114">
        <f>IF('2_Saisie'!J34=0,"",'2_Saisie'!J34)</f>
        <v>32</v>
      </c>
      <c r="I31" s="115">
        <f t="shared" si="0"/>
        <v>32</v>
      </c>
      <c r="J31" s="116">
        <f>IF('2_Saisie'!O34=0,"",'2_Saisie'!O34)</f>
        <v>26</v>
      </c>
      <c r="K31" s="117">
        <f t="shared" si="1"/>
        <v>26</v>
      </c>
      <c r="L31" s="118">
        <f>IF('2_Saisie'!T34=0,"",'2_Saisie'!T34)</f>
        <v>52</v>
      </c>
      <c r="M31" s="119">
        <f t="shared" si="3"/>
        <v>52</v>
      </c>
      <c r="N31" s="120">
        <f>IF('2_Saisie'!U34=0,"",'2_Saisie'!U34)</f>
        <v>110</v>
      </c>
      <c r="O31" s="121">
        <f t="shared" si="2"/>
        <v>110</v>
      </c>
      <c r="U31" s="69"/>
      <c r="V31" s="23"/>
    </row>
    <row r="32" spans="1:22" x14ac:dyDescent="0.25">
      <c r="A32" s="80">
        <f>'2_Saisie'!A35</f>
        <v>29</v>
      </c>
      <c r="B32" s="70" t="str">
        <f>IF(ISBLANK('2_Saisie'!B35),"",'2_Saisie'!B35)</f>
        <v/>
      </c>
      <c r="C32" s="181" t="str">
        <f>IF(ISBLANK('2_Saisie'!C35),"",'2_Saisie'!C35)</f>
        <v/>
      </c>
      <c r="D32" s="112" t="str">
        <f>IF(ISBLANK('2_Saisie'!D35),"",'2_Saisie'!D35)</f>
        <v/>
      </c>
      <c r="E3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2" s="113" t="str">
        <f>IF(ISBLANK('2_Saisie'!E35),"",'2_Saisie'!E35)</f>
        <v/>
      </c>
      <c r="G3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2" s="114">
        <f>IF('2_Saisie'!J35=0,"",'2_Saisie'!J35)</f>
        <v>32</v>
      </c>
      <c r="I32" s="115">
        <f t="shared" si="0"/>
        <v>32</v>
      </c>
      <c r="J32" s="116">
        <f>IF('2_Saisie'!O35=0,"",'2_Saisie'!O35)</f>
        <v>26</v>
      </c>
      <c r="K32" s="117">
        <f t="shared" si="1"/>
        <v>26</v>
      </c>
      <c r="L32" s="118">
        <f>IF('2_Saisie'!T35=0,"",'2_Saisie'!T35)</f>
        <v>52</v>
      </c>
      <c r="M32" s="119">
        <f t="shared" si="3"/>
        <v>52</v>
      </c>
      <c r="N32" s="120">
        <f>IF('2_Saisie'!U35=0,"",'2_Saisie'!U35)</f>
        <v>110</v>
      </c>
      <c r="O32" s="121">
        <f t="shared" si="2"/>
        <v>110</v>
      </c>
      <c r="U32" s="69"/>
      <c r="V32" s="23"/>
    </row>
    <row r="33" spans="1:17" x14ac:dyDescent="0.25">
      <c r="A33" s="80">
        <f>'2_Saisie'!A36</f>
        <v>30</v>
      </c>
      <c r="B33" s="70" t="str">
        <f>IF(ISBLANK('2_Saisie'!B36),"",'2_Saisie'!B36)</f>
        <v/>
      </c>
      <c r="C33" s="181" t="str">
        <f>IF(ISBLANK('2_Saisie'!C36),"",'2_Saisie'!C36)</f>
        <v/>
      </c>
      <c r="D33" s="112" t="str">
        <f>IF(ISBLANK('2_Saisie'!D36),"",'2_Saisie'!D36)</f>
        <v/>
      </c>
      <c r="E3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3" s="113" t="str">
        <f>IF(ISBLANK('2_Saisie'!E36),"",'2_Saisie'!E36)</f>
        <v/>
      </c>
      <c r="G3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3" s="114">
        <f>IF('2_Saisie'!J36=0,"",'2_Saisie'!J36)</f>
        <v>32</v>
      </c>
      <c r="I33" s="115">
        <f t="shared" si="0"/>
        <v>32</v>
      </c>
      <c r="J33" s="116">
        <f>IF('2_Saisie'!O36=0,"",'2_Saisie'!O36)</f>
        <v>26</v>
      </c>
      <c r="K33" s="117">
        <f t="shared" si="1"/>
        <v>26</v>
      </c>
      <c r="L33" s="118">
        <f>IF('2_Saisie'!T36=0,"",'2_Saisie'!T36)</f>
        <v>52</v>
      </c>
      <c r="M33" s="119">
        <f t="shared" si="3"/>
        <v>52</v>
      </c>
      <c r="N33" s="120">
        <f>IF('2_Saisie'!U36=0,"",'2_Saisie'!U36)</f>
        <v>110</v>
      </c>
      <c r="O33" s="121">
        <f t="shared" si="2"/>
        <v>110</v>
      </c>
    </row>
    <row r="34" spans="1:17" x14ac:dyDescent="0.25">
      <c r="A34" s="80">
        <f>'2_Saisie'!A37</f>
        <v>31</v>
      </c>
      <c r="B34" s="70" t="str">
        <f>IF(ISBLANK('2_Saisie'!B37),"",'2_Saisie'!B37)</f>
        <v/>
      </c>
      <c r="C34" s="181" t="str">
        <f>IF(ISBLANK('2_Saisie'!C37),"",'2_Saisie'!C37)</f>
        <v/>
      </c>
      <c r="D34" s="112" t="str">
        <f>IF(ISBLANK('2_Saisie'!D37),"",'2_Saisie'!D37)</f>
        <v/>
      </c>
      <c r="E3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4" s="113" t="str">
        <f>IF(ISBLANK('2_Saisie'!E37),"",'2_Saisie'!E37)</f>
        <v/>
      </c>
      <c r="G3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4" s="114">
        <f>IF('2_Saisie'!J37=0,"",'2_Saisie'!J37)</f>
        <v>32</v>
      </c>
      <c r="I34" s="115">
        <f t="shared" si="0"/>
        <v>32</v>
      </c>
      <c r="J34" s="116">
        <f>IF('2_Saisie'!O37=0,"",'2_Saisie'!O37)</f>
        <v>26</v>
      </c>
      <c r="K34" s="117">
        <f t="shared" si="1"/>
        <v>26</v>
      </c>
      <c r="L34" s="118">
        <f>IF('2_Saisie'!T37=0,"",'2_Saisie'!T37)</f>
        <v>52</v>
      </c>
      <c r="M34" s="119">
        <f t="shared" si="3"/>
        <v>52</v>
      </c>
      <c r="N34" s="120">
        <f>IF('2_Saisie'!U37=0,"",'2_Saisie'!U37)</f>
        <v>110</v>
      </c>
      <c r="O34" s="121">
        <f t="shared" si="2"/>
        <v>110</v>
      </c>
    </row>
    <row r="35" spans="1:17" x14ac:dyDescent="0.25">
      <c r="A35" s="80">
        <f>'2_Saisie'!A38</f>
        <v>32</v>
      </c>
      <c r="B35" s="70" t="str">
        <f>IF(ISBLANK('2_Saisie'!B38),"",'2_Saisie'!B38)</f>
        <v/>
      </c>
      <c r="C35" s="181" t="str">
        <f>IF(ISBLANK('2_Saisie'!C38),"",'2_Saisie'!C38)</f>
        <v/>
      </c>
      <c r="D35" s="112" t="str">
        <f>IF(ISBLANK('2_Saisie'!D38),"",'2_Saisie'!D38)</f>
        <v/>
      </c>
      <c r="E3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5" s="113" t="str">
        <f>IF(ISBLANK('2_Saisie'!E38),"",'2_Saisie'!E38)</f>
        <v/>
      </c>
      <c r="G3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5" s="114">
        <f>IF('2_Saisie'!J38=0,"",'2_Saisie'!J38)</f>
        <v>32</v>
      </c>
      <c r="I35" s="115">
        <f t="shared" si="0"/>
        <v>32</v>
      </c>
      <c r="J35" s="116">
        <f>IF('2_Saisie'!O38=0,"",'2_Saisie'!O38)</f>
        <v>26</v>
      </c>
      <c r="K35" s="117">
        <f t="shared" si="1"/>
        <v>26</v>
      </c>
      <c r="L35" s="118">
        <f>IF('2_Saisie'!T38=0,"",'2_Saisie'!T38)</f>
        <v>52</v>
      </c>
      <c r="M35" s="119">
        <f t="shared" si="3"/>
        <v>52</v>
      </c>
      <c r="N35" s="120">
        <f>IF('2_Saisie'!U38=0,"",'2_Saisie'!U38)</f>
        <v>110</v>
      </c>
      <c r="O35" s="121">
        <f t="shared" si="2"/>
        <v>110</v>
      </c>
    </row>
    <row r="36" spans="1:17" x14ac:dyDescent="0.25">
      <c r="A36" s="80">
        <f>'2_Saisie'!A39</f>
        <v>33</v>
      </c>
      <c r="B36" s="70" t="str">
        <f>IF(ISBLANK('2_Saisie'!B39),"",'2_Saisie'!B39)</f>
        <v/>
      </c>
      <c r="C36" s="181" t="str">
        <f>IF(ISBLANK('2_Saisie'!C39),"",'2_Saisie'!C39)</f>
        <v/>
      </c>
      <c r="D36" s="112" t="str">
        <f>IF(ISBLANK('2_Saisie'!D39),"",'2_Saisie'!D39)</f>
        <v/>
      </c>
      <c r="E3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6" s="113" t="str">
        <f>IF(ISBLANK('2_Saisie'!E39),"",'2_Saisie'!E39)</f>
        <v/>
      </c>
      <c r="G3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6" s="114">
        <f>IF('2_Saisie'!J39=0,"",'2_Saisie'!J39)</f>
        <v>32</v>
      </c>
      <c r="I36" s="115">
        <f t="shared" ref="I36:I67" si="4">H36</f>
        <v>32</v>
      </c>
      <c r="J36" s="116">
        <f>IF('2_Saisie'!O39=0,"",'2_Saisie'!O39)</f>
        <v>26</v>
      </c>
      <c r="K36" s="117">
        <f t="shared" ref="K36:K67" si="5">J36</f>
        <v>26</v>
      </c>
      <c r="L36" s="118">
        <f>IF('2_Saisie'!T39=0,"",'2_Saisie'!T39)</f>
        <v>52</v>
      </c>
      <c r="M36" s="119">
        <f t="shared" si="3"/>
        <v>52</v>
      </c>
      <c r="N36" s="120">
        <f>IF('2_Saisie'!U39=0,"",'2_Saisie'!U39)</f>
        <v>110</v>
      </c>
      <c r="O36" s="121">
        <f t="shared" ref="O36:O67" si="6">N36</f>
        <v>110</v>
      </c>
    </row>
    <row r="37" spans="1:17" x14ac:dyDescent="0.25">
      <c r="A37" s="80">
        <f>'2_Saisie'!A40</f>
        <v>34</v>
      </c>
      <c r="B37" s="70" t="str">
        <f>IF(ISBLANK('2_Saisie'!B40),"",'2_Saisie'!B40)</f>
        <v/>
      </c>
      <c r="C37" s="181" t="str">
        <f>IF(ISBLANK('2_Saisie'!C40),"",'2_Saisie'!C40)</f>
        <v/>
      </c>
      <c r="D37" s="112" t="str">
        <f>IF(ISBLANK('2_Saisie'!D40),"",'2_Saisie'!D40)</f>
        <v/>
      </c>
      <c r="E3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7" s="113" t="str">
        <f>IF(ISBLANK('2_Saisie'!E40),"",'2_Saisie'!E40)</f>
        <v/>
      </c>
      <c r="G3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7" s="114">
        <f>IF('2_Saisie'!J40=0,"",'2_Saisie'!J40)</f>
        <v>32</v>
      </c>
      <c r="I37" s="115">
        <f t="shared" si="4"/>
        <v>32</v>
      </c>
      <c r="J37" s="116">
        <f>IF('2_Saisie'!O40=0,"",'2_Saisie'!O40)</f>
        <v>26</v>
      </c>
      <c r="K37" s="117">
        <f t="shared" si="5"/>
        <v>26</v>
      </c>
      <c r="L37" s="118">
        <f>IF('2_Saisie'!T40=0,"",'2_Saisie'!T40)</f>
        <v>52</v>
      </c>
      <c r="M37" s="119">
        <f t="shared" ref="M37:M68" si="7">L37</f>
        <v>52</v>
      </c>
      <c r="N37" s="120">
        <f>IF('2_Saisie'!U40=0,"",'2_Saisie'!U40)</f>
        <v>110</v>
      </c>
      <c r="O37" s="121">
        <f t="shared" si="6"/>
        <v>110</v>
      </c>
    </row>
    <row r="38" spans="1:17" x14ac:dyDescent="0.25">
      <c r="A38" s="80">
        <f>'2_Saisie'!A41</f>
        <v>35</v>
      </c>
      <c r="B38" s="70" t="str">
        <f>IF(ISBLANK('2_Saisie'!B41),"",'2_Saisie'!B41)</f>
        <v/>
      </c>
      <c r="C38" s="181" t="str">
        <f>IF(ISBLANK('2_Saisie'!C41),"",'2_Saisie'!C41)</f>
        <v/>
      </c>
      <c r="D38" s="112" t="str">
        <f>IF(ISBLANK('2_Saisie'!D41),"",'2_Saisie'!D41)</f>
        <v/>
      </c>
      <c r="E3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8" s="113" t="str">
        <f>IF(ISBLANK('2_Saisie'!E41),"",'2_Saisie'!E41)</f>
        <v/>
      </c>
      <c r="G3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8" s="114">
        <f>IF('2_Saisie'!J41=0,"",'2_Saisie'!J41)</f>
        <v>32</v>
      </c>
      <c r="I38" s="115">
        <f t="shared" si="4"/>
        <v>32</v>
      </c>
      <c r="J38" s="116">
        <f>IF('2_Saisie'!O41=0,"",'2_Saisie'!O41)</f>
        <v>26</v>
      </c>
      <c r="K38" s="117">
        <f t="shared" si="5"/>
        <v>26</v>
      </c>
      <c r="L38" s="118">
        <f>IF('2_Saisie'!T41=0,"",'2_Saisie'!T41)</f>
        <v>52</v>
      </c>
      <c r="M38" s="119">
        <f t="shared" si="7"/>
        <v>52</v>
      </c>
      <c r="N38" s="120">
        <f>IF('2_Saisie'!U41=0,"",'2_Saisie'!U41)</f>
        <v>110</v>
      </c>
      <c r="O38" s="121">
        <f t="shared" si="6"/>
        <v>110</v>
      </c>
    </row>
    <row r="39" spans="1:17" x14ac:dyDescent="0.25">
      <c r="A39" s="80">
        <f>'2_Saisie'!A42</f>
        <v>36</v>
      </c>
      <c r="B39" s="70" t="str">
        <f>IF(ISBLANK('2_Saisie'!B42),"",'2_Saisie'!B42)</f>
        <v/>
      </c>
      <c r="C39" s="181" t="str">
        <f>IF(ISBLANK('2_Saisie'!C42),"",'2_Saisie'!C42)</f>
        <v/>
      </c>
      <c r="D39" s="112" t="str">
        <f>IF(ISBLANK('2_Saisie'!D42),"",'2_Saisie'!D42)</f>
        <v/>
      </c>
      <c r="E3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39" s="113" t="str">
        <f>IF(ISBLANK('2_Saisie'!E42),"",'2_Saisie'!E42)</f>
        <v/>
      </c>
      <c r="G3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39" s="114">
        <f>IF('2_Saisie'!J42=0,"",'2_Saisie'!J42)</f>
        <v>32</v>
      </c>
      <c r="I39" s="115">
        <f t="shared" si="4"/>
        <v>32</v>
      </c>
      <c r="J39" s="116">
        <f>IF('2_Saisie'!O42=0,"",'2_Saisie'!O42)</f>
        <v>26</v>
      </c>
      <c r="K39" s="117">
        <f t="shared" si="5"/>
        <v>26</v>
      </c>
      <c r="L39" s="118">
        <f>IF('2_Saisie'!T42=0,"",'2_Saisie'!T42)</f>
        <v>52</v>
      </c>
      <c r="M39" s="119">
        <f t="shared" si="7"/>
        <v>52</v>
      </c>
      <c r="N39" s="120">
        <f>IF('2_Saisie'!U42=0,"",'2_Saisie'!U42)</f>
        <v>110</v>
      </c>
      <c r="O39" s="121">
        <f t="shared" si="6"/>
        <v>110</v>
      </c>
    </row>
    <row r="40" spans="1:17" x14ac:dyDescent="0.25">
      <c r="A40" s="80">
        <f>'2_Saisie'!A43</f>
        <v>37</v>
      </c>
      <c r="B40" s="70" t="str">
        <f>IF(ISBLANK('2_Saisie'!B43),"",'2_Saisie'!B43)</f>
        <v/>
      </c>
      <c r="C40" s="181" t="str">
        <f>IF(ISBLANK('2_Saisie'!C43),"",'2_Saisie'!C43)</f>
        <v/>
      </c>
      <c r="D40" s="112" t="str">
        <f>IF(ISBLANK('2_Saisie'!D43),"",'2_Saisie'!D43)</f>
        <v/>
      </c>
      <c r="E4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0" s="113" t="str">
        <f>IF(ISBLANK('2_Saisie'!E43),"",'2_Saisie'!E43)</f>
        <v/>
      </c>
      <c r="G4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0" s="114">
        <f>IF('2_Saisie'!J43=0,"",'2_Saisie'!J43)</f>
        <v>32</v>
      </c>
      <c r="I40" s="115">
        <f t="shared" si="4"/>
        <v>32</v>
      </c>
      <c r="J40" s="116">
        <f>IF('2_Saisie'!O43=0,"",'2_Saisie'!O43)</f>
        <v>26</v>
      </c>
      <c r="K40" s="117">
        <f t="shared" si="5"/>
        <v>26</v>
      </c>
      <c r="L40" s="118">
        <f>IF('2_Saisie'!T43=0,"",'2_Saisie'!T43)</f>
        <v>52</v>
      </c>
      <c r="M40" s="119">
        <f t="shared" si="7"/>
        <v>52</v>
      </c>
      <c r="N40" s="120">
        <f>IF('2_Saisie'!U43=0,"",'2_Saisie'!U43)</f>
        <v>110</v>
      </c>
      <c r="O40" s="121">
        <f t="shared" si="6"/>
        <v>110</v>
      </c>
    </row>
    <row r="41" spans="1:17" x14ac:dyDescent="0.25">
      <c r="A41" s="80">
        <f>'2_Saisie'!A44</f>
        <v>38</v>
      </c>
      <c r="B41" s="70" t="str">
        <f>IF(ISBLANK('2_Saisie'!B44),"",'2_Saisie'!B44)</f>
        <v/>
      </c>
      <c r="C41" s="181" t="str">
        <f>IF(ISBLANK('2_Saisie'!C44),"",'2_Saisie'!C44)</f>
        <v/>
      </c>
      <c r="D41" s="112" t="str">
        <f>IF(ISBLANK('2_Saisie'!D44),"",'2_Saisie'!D44)</f>
        <v/>
      </c>
      <c r="E4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1" s="113" t="str">
        <f>IF(ISBLANK('2_Saisie'!E44),"",'2_Saisie'!E44)</f>
        <v/>
      </c>
      <c r="G4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1" s="114">
        <f>IF('2_Saisie'!J44=0,"",'2_Saisie'!J44)</f>
        <v>32</v>
      </c>
      <c r="I41" s="115">
        <f t="shared" si="4"/>
        <v>32</v>
      </c>
      <c r="J41" s="116">
        <f>IF('2_Saisie'!O44=0,"",'2_Saisie'!O44)</f>
        <v>26</v>
      </c>
      <c r="K41" s="117">
        <f t="shared" si="5"/>
        <v>26</v>
      </c>
      <c r="L41" s="118">
        <f>IF('2_Saisie'!T44=0,"",'2_Saisie'!T44)</f>
        <v>52</v>
      </c>
      <c r="M41" s="119">
        <f t="shared" si="7"/>
        <v>52</v>
      </c>
      <c r="N41" s="120">
        <f>IF('2_Saisie'!U44=0,"",'2_Saisie'!U44)</f>
        <v>110</v>
      </c>
      <c r="O41" s="121">
        <f t="shared" si="6"/>
        <v>110</v>
      </c>
    </row>
    <row r="42" spans="1:17" x14ac:dyDescent="0.25">
      <c r="A42" s="80">
        <f>'2_Saisie'!A45</f>
        <v>39</v>
      </c>
      <c r="B42" s="70" t="str">
        <f>IF(ISBLANK('2_Saisie'!B45),"",'2_Saisie'!B45)</f>
        <v/>
      </c>
      <c r="C42" s="181" t="str">
        <f>IF(ISBLANK('2_Saisie'!C45),"",'2_Saisie'!C45)</f>
        <v/>
      </c>
      <c r="D42" s="112" t="str">
        <f>IF(ISBLANK('2_Saisie'!D45),"",'2_Saisie'!D45)</f>
        <v/>
      </c>
      <c r="E4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2" s="113" t="str">
        <f>IF(ISBLANK('2_Saisie'!E45),"",'2_Saisie'!E45)</f>
        <v/>
      </c>
      <c r="G4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2" s="114">
        <f>IF('2_Saisie'!J45=0,"",'2_Saisie'!J45)</f>
        <v>32</v>
      </c>
      <c r="I42" s="115">
        <f t="shared" si="4"/>
        <v>32</v>
      </c>
      <c r="J42" s="116">
        <f>IF('2_Saisie'!O45=0,"",'2_Saisie'!O45)</f>
        <v>26</v>
      </c>
      <c r="K42" s="117">
        <f t="shared" si="5"/>
        <v>26</v>
      </c>
      <c r="L42" s="118">
        <f>IF('2_Saisie'!T45=0,"",'2_Saisie'!T45)</f>
        <v>52</v>
      </c>
      <c r="M42" s="119">
        <f t="shared" si="7"/>
        <v>52</v>
      </c>
      <c r="N42" s="120">
        <f>IF('2_Saisie'!U45=0,"",'2_Saisie'!U45)</f>
        <v>110</v>
      </c>
      <c r="O42" s="121">
        <f t="shared" si="6"/>
        <v>110</v>
      </c>
    </row>
    <row r="43" spans="1:17" x14ac:dyDescent="0.25">
      <c r="A43" s="80">
        <f>'2_Saisie'!A46</f>
        <v>40</v>
      </c>
      <c r="B43" s="70" t="str">
        <f>IF(ISBLANK('2_Saisie'!B46),"",'2_Saisie'!B46)</f>
        <v/>
      </c>
      <c r="C43" s="181" t="str">
        <f>IF(ISBLANK('2_Saisie'!C46),"",'2_Saisie'!C46)</f>
        <v/>
      </c>
      <c r="D43" s="112" t="str">
        <f>IF(ISBLANK('2_Saisie'!D46),"",'2_Saisie'!D46)</f>
        <v/>
      </c>
      <c r="E4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3" s="113" t="str">
        <f>IF(ISBLANK('2_Saisie'!E46),"",'2_Saisie'!E46)</f>
        <v/>
      </c>
      <c r="G4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3" s="114">
        <f>IF('2_Saisie'!J46=0,"",'2_Saisie'!J46)</f>
        <v>32</v>
      </c>
      <c r="I43" s="115">
        <f t="shared" si="4"/>
        <v>32</v>
      </c>
      <c r="J43" s="116">
        <f>IF('2_Saisie'!O46=0,"",'2_Saisie'!O46)</f>
        <v>26</v>
      </c>
      <c r="K43" s="117">
        <f t="shared" si="5"/>
        <v>26</v>
      </c>
      <c r="L43" s="118">
        <f>IF('2_Saisie'!T46=0,"",'2_Saisie'!T46)</f>
        <v>52</v>
      </c>
      <c r="M43" s="119">
        <f t="shared" si="7"/>
        <v>52</v>
      </c>
      <c r="N43" s="120">
        <f>IF('2_Saisie'!U46=0,"",'2_Saisie'!U46)</f>
        <v>110</v>
      </c>
      <c r="O43" s="121">
        <f t="shared" si="6"/>
        <v>110</v>
      </c>
    </row>
    <row r="44" spans="1:17" x14ac:dyDescent="0.25">
      <c r="A44" s="80">
        <f>'2_Saisie'!A47</f>
        <v>41</v>
      </c>
      <c r="B44" s="70" t="str">
        <f>IF(ISBLANK('2_Saisie'!B47),"",'2_Saisie'!B47)</f>
        <v/>
      </c>
      <c r="C44" s="181" t="str">
        <f>IF(ISBLANK('2_Saisie'!C47),"",'2_Saisie'!C47)</f>
        <v/>
      </c>
      <c r="D44" s="112" t="str">
        <f>IF(ISBLANK('2_Saisie'!D47),"",'2_Saisie'!D47)</f>
        <v/>
      </c>
      <c r="E4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4" s="113" t="str">
        <f>IF(ISBLANK('2_Saisie'!E47),"",'2_Saisie'!E47)</f>
        <v/>
      </c>
      <c r="G4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4" s="114">
        <f>IF('2_Saisie'!J47=0,"",'2_Saisie'!J47)</f>
        <v>32</v>
      </c>
      <c r="I44" s="115">
        <f t="shared" si="4"/>
        <v>32</v>
      </c>
      <c r="J44" s="116">
        <f>IF('2_Saisie'!O47=0,"",'2_Saisie'!O47)</f>
        <v>26</v>
      </c>
      <c r="K44" s="117">
        <f t="shared" si="5"/>
        <v>26</v>
      </c>
      <c r="L44" s="118">
        <f>IF('2_Saisie'!T47=0,"",'2_Saisie'!T47)</f>
        <v>52</v>
      </c>
      <c r="M44" s="119">
        <f t="shared" si="7"/>
        <v>52</v>
      </c>
      <c r="N44" s="120">
        <f>IF('2_Saisie'!U47=0,"",'2_Saisie'!U47)</f>
        <v>110</v>
      </c>
      <c r="O44" s="121">
        <f t="shared" si="6"/>
        <v>110</v>
      </c>
    </row>
    <row r="45" spans="1:17" x14ac:dyDescent="0.25">
      <c r="A45" s="80">
        <f>'2_Saisie'!A48</f>
        <v>42</v>
      </c>
      <c r="B45" s="70" t="str">
        <f>IF(ISBLANK('2_Saisie'!B48),"",'2_Saisie'!B48)</f>
        <v/>
      </c>
      <c r="C45" s="181" t="str">
        <f>IF(ISBLANK('2_Saisie'!C48),"",'2_Saisie'!C48)</f>
        <v/>
      </c>
      <c r="D45" s="112" t="str">
        <f>IF(ISBLANK('2_Saisie'!D48),"",'2_Saisie'!D48)</f>
        <v/>
      </c>
      <c r="E4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5" s="113" t="str">
        <f>IF(ISBLANK('2_Saisie'!E48),"",'2_Saisie'!E48)</f>
        <v/>
      </c>
      <c r="G4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5" s="114">
        <f>IF('2_Saisie'!J48=0,"",'2_Saisie'!J48)</f>
        <v>32</v>
      </c>
      <c r="I45" s="115">
        <f t="shared" si="4"/>
        <v>32</v>
      </c>
      <c r="J45" s="116">
        <f>IF('2_Saisie'!O48=0,"",'2_Saisie'!O48)</f>
        <v>26</v>
      </c>
      <c r="K45" s="117">
        <f t="shared" si="5"/>
        <v>26</v>
      </c>
      <c r="L45" s="118">
        <f>IF('2_Saisie'!T48=0,"",'2_Saisie'!T48)</f>
        <v>52</v>
      </c>
      <c r="M45" s="119">
        <f t="shared" si="7"/>
        <v>52</v>
      </c>
      <c r="N45" s="120">
        <f>IF('2_Saisie'!U48=0,"",'2_Saisie'!U48)</f>
        <v>110</v>
      </c>
      <c r="O45" s="121">
        <f t="shared" si="6"/>
        <v>110</v>
      </c>
    </row>
    <row r="46" spans="1:17" x14ac:dyDescent="0.25">
      <c r="A46" s="80">
        <f>'2_Saisie'!A49</f>
        <v>43</v>
      </c>
      <c r="B46" s="70" t="str">
        <f>IF(ISBLANK('2_Saisie'!B49),"",'2_Saisie'!B49)</f>
        <v/>
      </c>
      <c r="C46" s="181" t="str">
        <f>IF(ISBLANK('2_Saisie'!C49),"",'2_Saisie'!C49)</f>
        <v/>
      </c>
      <c r="D46" s="112" t="str">
        <f>IF(ISBLANK('2_Saisie'!D49),"",'2_Saisie'!D49)</f>
        <v/>
      </c>
      <c r="E4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6" s="113" t="str">
        <f>IF(ISBLANK('2_Saisie'!E49),"",'2_Saisie'!E49)</f>
        <v/>
      </c>
      <c r="G4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6" s="114">
        <f>IF('2_Saisie'!J49=0,"",'2_Saisie'!J49)</f>
        <v>32</v>
      </c>
      <c r="I46" s="115">
        <f t="shared" si="4"/>
        <v>32</v>
      </c>
      <c r="J46" s="116">
        <f>IF('2_Saisie'!O49=0,"",'2_Saisie'!O49)</f>
        <v>26</v>
      </c>
      <c r="K46" s="117">
        <f t="shared" si="5"/>
        <v>26</v>
      </c>
      <c r="L46" s="118">
        <f>IF('2_Saisie'!T49=0,"",'2_Saisie'!T49)</f>
        <v>52</v>
      </c>
      <c r="M46" s="119">
        <f t="shared" si="7"/>
        <v>52</v>
      </c>
      <c r="N46" s="120">
        <f>IF('2_Saisie'!U49=0,"",'2_Saisie'!U49)</f>
        <v>110</v>
      </c>
      <c r="O46" s="121">
        <f t="shared" si="6"/>
        <v>110</v>
      </c>
      <c r="Q46" s="69"/>
    </row>
    <row r="47" spans="1:17" x14ac:dyDescent="0.25">
      <c r="A47" s="80">
        <f>'2_Saisie'!A50</f>
        <v>44</v>
      </c>
      <c r="B47" s="70" t="str">
        <f>IF(ISBLANK('2_Saisie'!B50),"",'2_Saisie'!B50)</f>
        <v/>
      </c>
      <c r="C47" s="181" t="str">
        <f>IF(ISBLANK('2_Saisie'!C50),"",'2_Saisie'!C50)</f>
        <v/>
      </c>
      <c r="D47" s="112" t="str">
        <f>IF(ISBLANK('2_Saisie'!D50),"",'2_Saisie'!D50)</f>
        <v/>
      </c>
      <c r="E4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7" s="113" t="str">
        <f>IF(ISBLANK('2_Saisie'!E50),"",'2_Saisie'!E50)</f>
        <v/>
      </c>
      <c r="G4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7" s="114">
        <f>IF('2_Saisie'!J50=0,"",'2_Saisie'!J50)</f>
        <v>32</v>
      </c>
      <c r="I47" s="115">
        <f t="shared" si="4"/>
        <v>32</v>
      </c>
      <c r="J47" s="116">
        <f>IF('2_Saisie'!O50=0,"",'2_Saisie'!O50)</f>
        <v>26</v>
      </c>
      <c r="K47" s="117">
        <f t="shared" si="5"/>
        <v>26</v>
      </c>
      <c r="L47" s="118">
        <f>IF('2_Saisie'!T50=0,"",'2_Saisie'!T50)</f>
        <v>52</v>
      </c>
      <c r="M47" s="119">
        <f t="shared" si="7"/>
        <v>52</v>
      </c>
      <c r="N47" s="120">
        <f>IF('2_Saisie'!U50=0,"",'2_Saisie'!U50)</f>
        <v>110</v>
      </c>
      <c r="O47" s="121">
        <f t="shared" si="6"/>
        <v>110</v>
      </c>
      <c r="Q47" s="69"/>
    </row>
    <row r="48" spans="1:17" x14ac:dyDescent="0.25">
      <c r="A48" s="80">
        <f>'2_Saisie'!A51</f>
        <v>45</v>
      </c>
      <c r="B48" s="70" t="str">
        <f>IF(ISBLANK('2_Saisie'!B51),"",'2_Saisie'!B51)</f>
        <v/>
      </c>
      <c r="C48" s="181" t="str">
        <f>IF(ISBLANK('2_Saisie'!C51),"",'2_Saisie'!C51)</f>
        <v/>
      </c>
      <c r="D48" s="112" t="str">
        <f>IF(ISBLANK('2_Saisie'!D51),"",'2_Saisie'!D51)</f>
        <v/>
      </c>
      <c r="E4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8" s="113" t="str">
        <f>IF(ISBLANK('2_Saisie'!E51),"",'2_Saisie'!E51)</f>
        <v/>
      </c>
      <c r="G4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8" s="114">
        <f>IF('2_Saisie'!J51=0,"",'2_Saisie'!J51)</f>
        <v>32</v>
      </c>
      <c r="I48" s="115">
        <f t="shared" si="4"/>
        <v>32</v>
      </c>
      <c r="J48" s="116">
        <f>IF('2_Saisie'!O51=0,"",'2_Saisie'!O51)</f>
        <v>26</v>
      </c>
      <c r="K48" s="117">
        <f t="shared" si="5"/>
        <v>26</v>
      </c>
      <c r="L48" s="118">
        <f>IF('2_Saisie'!T51=0,"",'2_Saisie'!T51)</f>
        <v>52</v>
      </c>
      <c r="M48" s="119">
        <f t="shared" si="7"/>
        <v>52</v>
      </c>
      <c r="N48" s="120">
        <f>IF('2_Saisie'!U51=0,"",'2_Saisie'!U51)</f>
        <v>110</v>
      </c>
      <c r="O48" s="121">
        <f t="shared" si="6"/>
        <v>110</v>
      </c>
      <c r="Q48" s="69"/>
    </row>
    <row r="49" spans="1:17" x14ac:dyDescent="0.25">
      <c r="A49" s="80">
        <f>'2_Saisie'!A52</f>
        <v>46</v>
      </c>
      <c r="B49" s="70" t="str">
        <f>IF(ISBLANK('2_Saisie'!B52),"",'2_Saisie'!B52)</f>
        <v/>
      </c>
      <c r="C49" s="181" t="str">
        <f>IF(ISBLANK('2_Saisie'!C52),"",'2_Saisie'!C52)</f>
        <v/>
      </c>
      <c r="D49" s="112" t="str">
        <f>IF(ISBLANK('2_Saisie'!D52),"",'2_Saisie'!D52)</f>
        <v/>
      </c>
      <c r="E4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49" s="113" t="str">
        <f>IF(ISBLANK('2_Saisie'!E52),"",'2_Saisie'!E52)</f>
        <v/>
      </c>
      <c r="G4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49" s="114">
        <f>IF('2_Saisie'!J52=0,"",'2_Saisie'!J52)</f>
        <v>32</v>
      </c>
      <c r="I49" s="115">
        <f t="shared" si="4"/>
        <v>32</v>
      </c>
      <c r="J49" s="116">
        <f>IF('2_Saisie'!O52=0,"",'2_Saisie'!O52)</f>
        <v>26</v>
      </c>
      <c r="K49" s="117">
        <f t="shared" si="5"/>
        <v>26</v>
      </c>
      <c r="L49" s="118">
        <f>IF('2_Saisie'!T52=0,"",'2_Saisie'!T52)</f>
        <v>52</v>
      </c>
      <c r="M49" s="119">
        <f t="shared" si="7"/>
        <v>52</v>
      </c>
      <c r="N49" s="120">
        <f>IF('2_Saisie'!U52=0,"",'2_Saisie'!U52)</f>
        <v>110</v>
      </c>
      <c r="O49" s="121">
        <f t="shared" si="6"/>
        <v>110</v>
      </c>
      <c r="Q49" s="69"/>
    </row>
    <row r="50" spans="1:17" x14ac:dyDescent="0.25">
      <c r="A50" s="80">
        <f>'2_Saisie'!A53</f>
        <v>47</v>
      </c>
      <c r="B50" s="70" t="str">
        <f>IF(ISBLANK('2_Saisie'!B53),"",'2_Saisie'!B53)</f>
        <v/>
      </c>
      <c r="C50" s="181" t="str">
        <f>IF(ISBLANK('2_Saisie'!C53),"",'2_Saisie'!C53)</f>
        <v/>
      </c>
      <c r="D50" s="112" t="str">
        <f>IF(ISBLANK('2_Saisie'!D53),"",'2_Saisie'!D53)</f>
        <v/>
      </c>
      <c r="E5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0" s="113" t="str">
        <f>IF(ISBLANK('2_Saisie'!E53),"",'2_Saisie'!E53)</f>
        <v/>
      </c>
      <c r="G5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0" s="114">
        <f>IF('2_Saisie'!J53=0,"",'2_Saisie'!J53)</f>
        <v>32</v>
      </c>
      <c r="I50" s="115">
        <f t="shared" si="4"/>
        <v>32</v>
      </c>
      <c r="J50" s="116">
        <f>IF('2_Saisie'!O53=0,"",'2_Saisie'!O53)</f>
        <v>26</v>
      </c>
      <c r="K50" s="117">
        <f t="shared" si="5"/>
        <v>26</v>
      </c>
      <c r="L50" s="118">
        <f>IF('2_Saisie'!T53=0,"",'2_Saisie'!T53)</f>
        <v>52</v>
      </c>
      <c r="M50" s="119">
        <f t="shared" si="7"/>
        <v>52</v>
      </c>
      <c r="N50" s="120">
        <f>IF('2_Saisie'!U53=0,"",'2_Saisie'!U53)</f>
        <v>110</v>
      </c>
      <c r="O50" s="121">
        <f t="shared" si="6"/>
        <v>110</v>
      </c>
      <c r="Q50" s="69"/>
    </row>
    <row r="51" spans="1:17" x14ac:dyDescent="0.25">
      <c r="A51" s="80">
        <f>'2_Saisie'!A54</f>
        <v>48</v>
      </c>
      <c r="B51" s="70" t="str">
        <f>IF(ISBLANK('2_Saisie'!B54),"",'2_Saisie'!B54)</f>
        <v/>
      </c>
      <c r="C51" s="181" t="str">
        <f>IF(ISBLANK('2_Saisie'!C54),"",'2_Saisie'!C54)</f>
        <v/>
      </c>
      <c r="D51" s="112" t="str">
        <f>IF(ISBLANK('2_Saisie'!D54),"",'2_Saisie'!D54)</f>
        <v/>
      </c>
      <c r="E5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1" s="113" t="str">
        <f>IF(ISBLANK('2_Saisie'!E54),"",'2_Saisie'!E54)</f>
        <v/>
      </c>
      <c r="G5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1" s="114">
        <f>IF('2_Saisie'!J54=0,"",'2_Saisie'!J54)</f>
        <v>32</v>
      </c>
      <c r="I51" s="115">
        <f t="shared" si="4"/>
        <v>32</v>
      </c>
      <c r="J51" s="116">
        <f>IF('2_Saisie'!O54=0,"",'2_Saisie'!O54)</f>
        <v>26</v>
      </c>
      <c r="K51" s="117">
        <f t="shared" si="5"/>
        <v>26</v>
      </c>
      <c r="L51" s="118">
        <f>IF('2_Saisie'!T54=0,"",'2_Saisie'!T54)</f>
        <v>52</v>
      </c>
      <c r="M51" s="119">
        <f t="shared" si="7"/>
        <v>52</v>
      </c>
      <c r="N51" s="120">
        <f>IF('2_Saisie'!U54=0,"",'2_Saisie'!U54)</f>
        <v>110</v>
      </c>
      <c r="O51" s="121">
        <f t="shared" si="6"/>
        <v>110</v>
      </c>
      <c r="Q51" s="69"/>
    </row>
    <row r="52" spans="1:17" x14ac:dyDescent="0.25">
      <c r="A52" s="80">
        <f>'2_Saisie'!A55</f>
        <v>49</v>
      </c>
      <c r="B52" s="70" t="str">
        <f>IF(ISBLANK('2_Saisie'!B55),"",'2_Saisie'!B55)</f>
        <v/>
      </c>
      <c r="C52" s="181" t="str">
        <f>IF(ISBLANK('2_Saisie'!C55),"",'2_Saisie'!C55)</f>
        <v/>
      </c>
      <c r="D52" s="112" t="str">
        <f>IF(ISBLANK('2_Saisie'!D55),"",'2_Saisie'!D55)</f>
        <v/>
      </c>
      <c r="E5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2" s="113" t="str">
        <f>IF(ISBLANK('2_Saisie'!E55),"",'2_Saisie'!E55)</f>
        <v/>
      </c>
      <c r="G5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2" s="114">
        <f>IF('2_Saisie'!J55=0,"",'2_Saisie'!J55)</f>
        <v>32</v>
      </c>
      <c r="I52" s="115">
        <f t="shared" si="4"/>
        <v>32</v>
      </c>
      <c r="J52" s="116">
        <f>IF('2_Saisie'!O55=0,"",'2_Saisie'!O55)</f>
        <v>26</v>
      </c>
      <c r="K52" s="117">
        <f t="shared" si="5"/>
        <v>26</v>
      </c>
      <c r="L52" s="118">
        <f>IF('2_Saisie'!T55=0,"",'2_Saisie'!T55)</f>
        <v>52</v>
      </c>
      <c r="M52" s="119">
        <f t="shared" si="7"/>
        <v>52</v>
      </c>
      <c r="N52" s="120">
        <f>IF('2_Saisie'!U55=0,"",'2_Saisie'!U55)</f>
        <v>110</v>
      </c>
      <c r="O52" s="121">
        <f t="shared" si="6"/>
        <v>110</v>
      </c>
      <c r="Q52" s="69"/>
    </row>
    <row r="53" spans="1:17" x14ac:dyDescent="0.25">
      <c r="A53" s="80">
        <f>'2_Saisie'!A56</f>
        <v>50</v>
      </c>
      <c r="B53" s="70" t="str">
        <f>IF(ISBLANK('2_Saisie'!B56),"",'2_Saisie'!B56)</f>
        <v/>
      </c>
      <c r="C53" s="181" t="str">
        <f>IF(ISBLANK('2_Saisie'!C56),"",'2_Saisie'!C56)</f>
        <v/>
      </c>
      <c r="D53" s="112" t="str">
        <f>IF(ISBLANK('2_Saisie'!D56),"",'2_Saisie'!D56)</f>
        <v/>
      </c>
      <c r="E5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3" s="113" t="str">
        <f>IF(ISBLANK('2_Saisie'!E56),"",'2_Saisie'!E56)</f>
        <v/>
      </c>
      <c r="G5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3" s="114">
        <f>IF('2_Saisie'!J56=0,"",'2_Saisie'!J56)</f>
        <v>32</v>
      </c>
      <c r="I53" s="115">
        <f t="shared" si="4"/>
        <v>32</v>
      </c>
      <c r="J53" s="116">
        <f>IF('2_Saisie'!O56=0,"",'2_Saisie'!O56)</f>
        <v>26</v>
      </c>
      <c r="K53" s="117">
        <f t="shared" si="5"/>
        <v>26</v>
      </c>
      <c r="L53" s="118">
        <f>IF('2_Saisie'!T56=0,"",'2_Saisie'!T56)</f>
        <v>52</v>
      </c>
      <c r="M53" s="119">
        <f t="shared" si="7"/>
        <v>52</v>
      </c>
      <c r="N53" s="120">
        <f>IF('2_Saisie'!U56=0,"",'2_Saisie'!U56)</f>
        <v>110</v>
      </c>
      <c r="O53" s="121">
        <f t="shared" si="6"/>
        <v>110</v>
      </c>
      <c r="Q53" s="69"/>
    </row>
    <row r="54" spans="1:17" x14ac:dyDescent="0.25">
      <c r="A54" s="80">
        <f>'2_Saisie'!A57</f>
        <v>51</v>
      </c>
      <c r="B54" s="70" t="str">
        <f>IF(ISBLANK('2_Saisie'!B57),"",'2_Saisie'!B57)</f>
        <v/>
      </c>
      <c r="C54" s="181" t="str">
        <f>IF(ISBLANK('2_Saisie'!C57),"",'2_Saisie'!C57)</f>
        <v/>
      </c>
      <c r="D54" s="112" t="str">
        <f>IF(ISBLANK('2_Saisie'!D57),"",'2_Saisie'!D57)</f>
        <v/>
      </c>
      <c r="E5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4" s="113" t="str">
        <f>IF(ISBLANK('2_Saisie'!E57),"",'2_Saisie'!E57)</f>
        <v/>
      </c>
      <c r="G5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4" s="114">
        <f>IF('2_Saisie'!J57=0,"",'2_Saisie'!J57)</f>
        <v>32</v>
      </c>
      <c r="I54" s="115">
        <f t="shared" si="4"/>
        <v>32</v>
      </c>
      <c r="J54" s="116">
        <f>IF('2_Saisie'!O57=0,"",'2_Saisie'!O57)</f>
        <v>26</v>
      </c>
      <c r="K54" s="117">
        <f t="shared" si="5"/>
        <v>26</v>
      </c>
      <c r="L54" s="118">
        <f>IF('2_Saisie'!T57=0,"",'2_Saisie'!T57)</f>
        <v>52</v>
      </c>
      <c r="M54" s="119">
        <f t="shared" si="7"/>
        <v>52</v>
      </c>
      <c r="N54" s="120">
        <f>IF('2_Saisie'!U57=0,"",'2_Saisie'!U57)</f>
        <v>110</v>
      </c>
      <c r="O54" s="121">
        <f t="shared" si="6"/>
        <v>110</v>
      </c>
      <c r="Q54" s="69"/>
    </row>
    <row r="55" spans="1:17" x14ac:dyDescent="0.25">
      <c r="A55" s="80">
        <f>'2_Saisie'!A58</f>
        <v>52</v>
      </c>
      <c r="B55" s="70" t="str">
        <f>IF(ISBLANK('2_Saisie'!B58),"",'2_Saisie'!B58)</f>
        <v/>
      </c>
      <c r="C55" s="181" t="str">
        <f>IF(ISBLANK('2_Saisie'!C58),"",'2_Saisie'!C58)</f>
        <v/>
      </c>
      <c r="D55" s="112" t="str">
        <f>IF(ISBLANK('2_Saisie'!D58),"",'2_Saisie'!D58)</f>
        <v/>
      </c>
      <c r="E5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5" s="113" t="str">
        <f>IF(ISBLANK('2_Saisie'!E58),"",'2_Saisie'!E58)</f>
        <v/>
      </c>
      <c r="G5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5" s="114">
        <f>IF('2_Saisie'!J58=0,"",'2_Saisie'!J58)</f>
        <v>32</v>
      </c>
      <c r="I55" s="115">
        <f t="shared" si="4"/>
        <v>32</v>
      </c>
      <c r="J55" s="116">
        <f>IF('2_Saisie'!O58=0,"",'2_Saisie'!O58)</f>
        <v>26</v>
      </c>
      <c r="K55" s="117">
        <f t="shared" si="5"/>
        <v>26</v>
      </c>
      <c r="L55" s="118">
        <f>IF('2_Saisie'!T58=0,"",'2_Saisie'!T58)</f>
        <v>52</v>
      </c>
      <c r="M55" s="119">
        <f t="shared" si="7"/>
        <v>52</v>
      </c>
      <c r="N55" s="120">
        <f>IF('2_Saisie'!U58=0,"",'2_Saisie'!U58)</f>
        <v>110</v>
      </c>
      <c r="O55" s="121">
        <f t="shared" si="6"/>
        <v>110</v>
      </c>
      <c r="Q55" s="69"/>
    </row>
    <row r="56" spans="1:17" x14ac:dyDescent="0.25">
      <c r="A56" s="80">
        <f>'2_Saisie'!A59</f>
        <v>53</v>
      </c>
      <c r="B56" s="70" t="str">
        <f>IF(ISBLANK('2_Saisie'!B59),"",'2_Saisie'!B59)</f>
        <v/>
      </c>
      <c r="C56" s="181" t="str">
        <f>IF(ISBLANK('2_Saisie'!C59),"",'2_Saisie'!C59)</f>
        <v/>
      </c>
      <c r="D56" s="112" t="str">
        <f>IF(ISBLANK('2_Saisie'!D59),"",'2_Saisie'!D59)</f>
        <v/>
      </c>
      <c r="E5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6" s="113" t="str">
        <f>IF(ISBLANK('2_Saisie'!E59),"",'2_Saisie'!E59)</f>
        <v/>
      </c>
      <c r="G5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6" s="114">
        <f>IF('2_Saisie'!J59=0,"",'2_Saisie'!J59)</f>
        <v>32</v>
      </c>
      <c r="I56" s="115">
        <f t="shared" si="4"/>
        <v>32</v>
      </c>
      <c r="J56" s="116">
        <f>IF('2_Saisie'!O59=0,"",'2_Saisie'!O59)</f>
        <v>26</v>
      </c>
      <c r="K56" s="117">
        <f t="shared" si="5"/>
        <v>26</v>
      </c>
      <c r="L56" s="118">
        <f>IF('2_Saisie'!T59=0,"",'2_Saisie'!T59)</f>
        <v>52</v>
      </c>
      <c r="M56" s="119">
        <f t="shared" si="7"/>
        <v>52</v>
      </c>
      <c r="N56" s="120">
        <f>IF('2_Saisie'!U59=0,"",'2_Saisie'!U59)</f>
        <v>110</v>
      </c>
      <c r="O56" s="121">
        <f t="shared" si="6"/>
        <v>110</v>
      </c>
      <c r="Q56" s="69"/>
    </row>
    <row r="57" spans="1:17" x14ac:dyDescent="0.25">
      <c r="A57" s="80">
        <f>'2_Saisie'!A60</f>
        <v>54</v>
      </c>
      <c r="B57" s="70" t="str">
        <f>IF(ISBLANK('2_Saisie'!B60),"",'2_Saisie'!B60)</f>
        <v/>
      </c>
      <c r="C57" s="181" t="str">
        <f>IF(ISBLANK('2_Saisie'!C60),"",'2_Saisie'!C60)</f>
        <v/>
      </c>
      <c r="D57" s="112" t="str">
        <f>IF(ISBLANK('2_Saisie'!D60),"",'2_Saisie'!D60)</f>
        <v/>
      </c>
      <c r="E5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7" s="113" t="str">
        <f>IF(ISBLANK('2_Saisie'!E60),"",'2_Saisie'!E60)</f>
        <v/>
      </c>
      <c r="G5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7" s="114">
        <f>IF('2_Saisie'!J60=0,"",'2_Saisie'!J60)</f>
        <v>32</v>
      </c>
      <c r="I57" s="115">
        <f t="shared" si="4"/>
        <v>32</v>
      </c>
      <c r="J57" s="116">
        <f>IF('2_Saisie'!O60=0,"",'2_Saisie'!O60)</f>
        <v>26</v>
      </c>
      <c r="K57" s="117">
        <f t="shared" si="5"/>
        <v>26</v>
      </c>
      <c r="L57" s="118">
        <f>IF('2_Saisie'!T60=0,"",'2_Saisie'!T60)</f>
        <v>52</v>
      </c>
      <c r="M57" s="119">
        <f t="shared" si="7"/>
        <v>52</v>
      </c>
      <c r="N57" s="120">
        <f>IF('2_Saisie'!U60=0,"",'2_Saisie'!U60)</f>
        <v>110</v>
      </c>
      <c r="O57" s="121">
        <f t="shared" si="6"/>
        <v>110</v>
      </c>
      <c r="Q57" s="69"/>
    </row>
    <row r="58" spans="1:17" x14ac:dyDescent="0.25">
      <c r="A58" s="80">
        <f>'2_Saisie'!A61</f>
        <v>55</v>
      </c>
      <c r="B58" s="70" t="str">
        <f>IF(ISBLANK('2_Saisie'!B61),"",'2_Saisie'!B61)</f>
        <v/>
      </c>
      <c r="C58" s="181" t="str">
        <f>IF(ISBLANK('2_Saisie'!C61),"",'2_Saisie'!C61)</f>
        <v/>
      </c>
      <c r="D58" s="112" t="str">
        <f>IF(ISBLANK('2_Saisie'!D61),"",'2_Saisie'!D61)</f>
        <v/>
      </c>
      <c r="E5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8" s="113" t="str">
        <f>IF(ISBLANK('2_Saisie'!E61),"",'2_Saisie'!E61)</f>
        <v/>
      </c>
      <c r="G5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8" s="114">
        <f>IF('2_Saisie'!J61=0,"",'2_Saisie'!J61)</f>
        <v>32</v>
      </c>
      <c r="I58" s="115">
        <f t="shared" si="4"/>
        <v>32</v>
      </c>
      <c r="J58" s="116">
        <f>IF('2_Saisie'!O61=0,"",'2_Saisie'!O61)</f>
        <v>26</v>
      </c>
      <c r="K58" s="117">
        <f t="shared" si="5"/>
        <v>26</v>
      </c>
      <c r="L58" s="118">
        <f>IF('2_Saisie'!T61=0,"",'2_Saisie'!T61)</f>
        <v>52</v>
      </c>
      <c r="M58" s="119">
        <f t="shared" si="7"/>
        <v>52</v>
      </c>
      <c r="N58" s="120">
        <f>IF('2_Saisie'!U61=0,"",'2_Saisie'!U61)</f>
        <v>110</v>
      </c>
      <c r="O58" s="121">
        <f t="shared" si="6"/>
        <v>110</v>
      </c>
      <c r="Q58" s="69"/>
    </row>
    <row r="59" spans="1:17" x14ac:dyDescent="0.25">
      <c r="A59" s="80">
        <f>'2_Saisie'!A62</f>
        <v>56</v>
      </c>
      <c r="B59" s="70" t="str">
        <f>IF(ISBLANK('2_Saisie'!B62),"",'2_Saisie'!B62)</f>
        <v/>
      </c>
      <c r="C59" s="181" t="str">
        <f>IF(ISBLANK('2_Saisie'!C62),"",'2_Saisie'!C62)</f>
        <v/>
      </c>
      <c r="D59" s="112" t="str">
        <f>IF(ISBLANK('2_Saisie'!D62),"",'2_Saisie'!D62)</f>
        <v/>
      </c>
      <c r="E5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59" s="113" t="str">
        <f>IF(ISBLANK('2_Saisie'!E62),"",'2_Saisie'!E62)</f>
        <v/>
      </c>
      <c r="G5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59" s="114">
        <f>IF('2_Saisie'!J62=0,"",'2_Saisie'!J62)</f>
        <v>32</v>
      </c>
      <c r="I59" s="115">
        <f t="shared" si="4"/>
        <v>32</v>
      </c>
      <c r="J59" s="116">
        <f>IF('2_Saisie'!O62=0,"",'2_Saisie'!O62)</f>
        <v>26</v>
      </c>
      <c r="K59" s="117">
        <f t="shared" si="5"/>
        <v>26</v>
      </c>
      <c r="L59" s="118">
        <f>IF('2_Saisie'!T62=0,"",'2_Saisie'!T62)</f>
        <v>52</v>
      </c>
      <c r="M59" s="119">
        <f t="shared" si="7"/>
        <v>52</v>
      </c>
      <c r="N59" s="120">
        <f>IF('2_Saisie'!U62=0,"",'2_Saisie'!U62)</f>
        <v>110</v>
      </c>
      <c r="O59" s="121">
        <f t="shared" si="6"/>
        <v>110</v>
      </c>
      <c r="Q59" s="69"/>
    </row>
    <row r="60" spans="1:17" x14ac:dyDescent="0.25">
      <c r="A60" s="80">
        <f>'2_Saisie'!A63</f>
        <v>57</v>
      </c>
      <c r="B60" s="70" t="str">
        <f>IF(ISBLANK('2_Saisie'!B63),"",'2_Saisie'!B63)</f>
        <v/>
      </c>
      <c r="C60" s="181" t="str">
        <f>IF(ISBLANK('2_Saisie'!C63),"",'2_Saisie'!C63)</f>
        <v/>
      </c>
      <c r="D60" s="112" t="str">
        <f>IF(ISBLANK('2_Saisie'!D63),"",'2_Saisie'!D63)</f>
        <v/>
      </c>
      <c r="E6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0" s="113" t="str">
        <f>IF(ISBLANK('2_Saisie'!E63),"",'2_Saisie'!E63)</f>
        <v/>
      </c>
      <c r="G6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0" s="114">
        <f>IF('2_Saisie'!J63=0,"",'2_Saisie'!J63)</f>
        <v>32</v>
      </c>
      <c r="I60" s="115">
        <f t="shared" si="4"/>
        <v>32</v>
      </c>
      <c r="J60" s="116">
        <f>IF('2_Saisie'!O63=0,"",'2_Saisie'!O63)</f>
        <v>26</v>
      </c>
      <c r="K60" s="117">
        <f t="shared" si="5"/>
        <v>26</v>
      </c>
      <c r="L60" s="118">
        <f>IF('2_Saisie'!T63=0,"",'2_Saisie'!T63)</f>
        <v>52</v>
      </c>
      <c r="M60" s="119">
        <f t="shared" si="7"/>
        <v>52</v>
      </c>
      <c r="N60" s="120">
        <f>IF('2_Saisie'!U63=0,"",'2_Saisie'!U63)</f>
        <v>110</v>
      </c>
      <c r="O60" s="121">
        <f t="shared" si="6"/>
        <v>110</v>
      </c>
      <c r="Q60" s="69"/>
    </row>
    <row r="61" spans="1:17" x14ac:dyDescent="0.25">
      <c r="A61" s="80">
        <f>'2_Saisie'!A64</f>
        <v>58</v>
      </c>
      <c r="B61" s="70" t="str">
        <f>IF(ISBLANK('2_Saisie'!B64),"",'2_Saisie'!B64)</f>
        <v/>
      </c>
      <c r="C61" s="181" t="str">
        <f>IF(ISBLANK('2_Saisie'!C64),"",'2_Saisie'!C64)</f>
        <v/>
      </c>
      <c r="D61" s="112" t="str">
        <f>IF(ISBLANK('2_Saisie'!D64),"",'2_Saisie'!D64)</f>
        <v/>
      </c>
      <c r="E6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1" s="113" t="str">
        <f>IF(ISBLANK('2_Saisie'!E64),"",'2_Saisie'!E64)</f>
        <v/>
      </c>
      <c r="G6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1" s="114">
        <f>IF('2_Saisie'!J64=0,"",'2_Saisie'!J64)</f>
        <v>32</v>
      </c>
      <c r="I61" s="115">
        <f t="shared" si="4"/>
        <v>32</v>
      </c>
      <c r="J61" s="116">
        <f>IF('2_Saisie'!O64=0,"",'2_Saisie'!O64)</f>
        <v>26</v>
      </c>
      <c r="K61" s="117">
        <f t="shared" si="5"/>
        <v>26</v>
      </c>
      <c r="L61" s="118">
        <f>IF('2_Saisie'!T64=0,"",'2_Saisie'!T64)</f>
        <v>52</v>
      </c>
      <c r="M61" s="119">
        <f t="shared" si="7"/>
        <v>52</v>
      </c>
      <c r="N61" s="120">
        <f>IF('2_Saisie'!U64=0,"",'2_Saisie'!U64)</f>
        <v>110</v>
      </c>
      <c r="O61" s="121">
        <f t="shared" si="6"/>
        <v>110</v>
      </c>
      <c r="Q61" s="69"/>
    </row>
    <row r="62" spans="1:17" x14ac:dyDescent="0.25">
      <c r="A62" s="80">
        <f>'2_Saisie'!A65</f>
        <v>59</v>
      </c>
      <c r="B62" s="70" t="str">
        <f>IF(ISBLANK('2_Saisie'!B65),"",'2_Saisie'!B65)</f>
        <v/>
      </c>
      <c r="C62" s="181" t="str">
        <f>IF(ISBLANK('2_Saisie'!C65),"",'2_Saisie'!C65)</f>
        <v/>
      </c>
      <c r="D62" s="112" t="str">
        <f>IF(ISBLANK('2_Saisie'!D65),"",'2_Saisie'!D65)</f>
        <v/>
      </c>
      <c r="E6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2" s="113" t="str">
        <f>IF(ISBLANK('2_Saisie'!E65),"",'2_Saisie'!E65)</f>
        <v/>
      </c>
      <c r="G6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2" s="114">
        <f>IF('2_Saisie'!J65=0,"",'2_Saisie'!J65)</f>
        <v>32</v>
      </c>
      <c r="I62" s="115">
        <f t="shared" si="4"/>
        <v>32</v>
      </c>
      <c r="J62" s="116">
        <f>IF('2_Saisie'!O65=0,"",'2_Saisie'!O65)</f>
        <v>26</v>
      </c>
      <c r="K62" s="117">
        <f t="shared" si="5"/>
        <v>26</v>
      </c>
      <c r="L62" s="118">
        <f>IF('2_Saisie'!T65=0,"",'2_Saisie'!T65)</f>
        <v>52</v>
      </c>
      <c r="M62" s="119">
        <f t="shared" si="7"/>
        <v>52</v>
      </c>
      <c r="N62" s="120">
        <f>IF('2_Saisie'!U65=0,"",'2_Saisie'!U65)</f>
        <v>110</v>
      </c>
      <c r="O62" s="121">
        <f t="shared" si="6"/>
        <v>110</v>
      </c>
      <c r="Q62" s="69"/>
    </row>
    <row r="63" spans="1:17" x14ac:dyDescent="0.25">
      <c r="A63" s="80">
        <f>'2_Saisie'!A66</f>
        <v>60</v>
      </c>
      <c r="B63" s="70" t="str">
        <f>IF(ISBLANK('2_Saisie'!B66),"",'2_Saisie'!B66)</f>
        <v/>
      </c>
      <c r="C63" s="181" t="str">
        <f>IF(ISBLANK('2_Saisie'!C66),"",'2_Saisie'!C66)</f>
        <v/>
      </c>
      <c r="D63" s="112" t="str">
        <f>IF(ISBLANK('2_Saisie'!D66),"",'2_Saisie'!D66)</f>
        <v/>
      </c>
      <c r="E6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3" s="113" t="str">
        <f>IF(ISBLANK('2_Saisie'!E66),"",'2_Saisie'!E66)</f>
        <v/>
      </c>
      <c r="G6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3" s="114">
        <f>IF('2_Saisie'!J66=0,"",'2_Saisie'!J66)</f>
        <v>32</v>
      </c>
      <c r="I63" s="115">
        <f t="shared" si="4"/>
        <v>32</v>
      </c>
      <c r="J63" s="116">
        <f>IF('2_Saisie'!O66=0,"",'2_Saisie'!O66)</f>
        <v>26</v>
      </c>
      <c r="K63" s="117">
        <f t="shared" si="5"/>
        <v>26</v>
      </c>
      <c r="L63" s="118">
        <f>IF('2_Saisie'!T66=0,"",'2_Saisie'!T66)</f>
        <v>52</v>
      </c>
      <c r="M63" s="119">
        <f t="shared" si="7"/>
        <v>52</v>
      </c>
      <c r="N63" s="120">
        <f>IF('2_Saisie'!U66=0,"",'2_Saisie'!U66)</f>
        <v>110</v>
      </c>
      <c r="O63" s="121">
        <f t="shared" si="6"/>
        <v>110</v>
      </c>
      <c r="Q63" s="69"/>
    </row>
    <row r="64" spans="1:17" x14ac:dyDescent="0.25">
      <c r="A64" s="80">
        <f>'2_Saisie'!A67</f>
        <v>61</v>
      </c>
      <c r="B64" s="70" t="str">
        <f>IF(ISBLANK('2_Saisie'!B67),"",'2_Saisie'!B67)</f>
        <v/>
      </c>
      <c r="C64" s="181" t="str">
        <f>IF(ISBLANK('2_Saisie'!C67),"",'2_Saisie'!C67)</f>
        <v/>
      </c>
      <c r="D64" s="112" t="str">
        <f>IF(ISBLANK('2_Saisie'!D67),"",'2_Saisie'!D67)</f>
        <v/>
      </c>
      <c r="E6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4" s="113" t="str">
        <f>IF(ISBLANK('2_Saisie'!E67),"",'2_Saisie'!E67)</f>
        <v/>
      </c>
      <c r="G6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4" s="114">
        <f>IF('2_Saisie'!J67=0,"",'2_Saisie'!J67)</f>
        <v>32</v>
      </c>
      <c r="I64" s="115">
        <f t="shared" si="4"/>
        <v>32</v>
      </c>
      <c r="J64" s="116">
        <f>IF('2_Saisie'!O67=0,"",'2_Saisie'!O67)</f>
        <v>26</v>
      </c>
      <c r="K64" s="117">
        <f t="shared" si="5"/>
        <v>26</v>
      </c>
      <c r="L64" s="118">
        <f>IF('2_Saisie'!T67=0,"",'2_Saisie'!T67)</f>
        <v>52</v>
      </c>
      <c r="M64" s="119">
        <f t="shared" si="7"/>
        <v>52</v>
      </c>
      <c r="N64" s="120">
        <f>IF('2_Saisie'!U67=0,"",'2_Saisie'!U67)</f>
        <v>110</v>
      </c>
      <c r="O64" s="121">
        <f t="shared" si="6"/>
        <v>110</v>
      </c>
      <c r="Q64" s="69"/>
    </row>
    <row r="65" spans="1:17" x14ac:dyDescent="0.25">
      <c r="A65" s="80">
        <f>'2_Saisie'!A68</f>
        <v>62</v>
      </c>
      <c r="B65" s="70" t="str">
        <f>IF(ISBLANK('2_Saisie'!B68),"",'2_Saisie'!B68)</f>
        <v/>
      </c>
      <c r="C65" s="181" t="str">
        <f>IF(ISBLANK('2_Saisie'!C68),"",'2_Saisie'!C68)</f>
        <v/>
      </c>
      <c r="D65" s="112" t="str">
        <f>IF(ISBLANK('2_Saisie'!D68),"",'2_Saisie'!D68)</f>
        <v/>
      </c>
      <c r="E6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5" s="113" t="str">
        <f>IF(ISBLANK('2_Saisie'!E68),"",'2_Saisie'!E68)</f>
        <v/>
      </c>
      <c r="G6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5" s="114">
        <f>IF('2_Saisie'!J68=0,"",'2_Saisie'!J68)</f>
        <v>32</v>
      </c>
      <c r="I65" s="115">
        <f t="shared" si="4"/>
        <v>32</v>
      </c>
      <c r="J65" s="116">
        <f>IF('2_Saisie'!O68=0,"",'2_Saisie'!O68)</f>
        <v>26</v>
      </c>
      <c r="K65" s="117">
        <f t="shared" si="5"/>
        <v>26</v>
      </c>
      <c r="L65" s="118">
        <f>IF('2_Saisie'!T68=0,"",'2_Saisie'!T68)</f>
        <v>52</v>
      </c>
      <c r="M65" s="119">
        <f t="shared" si="7"/>
        <v>52</v>
      </c>
      <c r="N65" s="120">
        <f>IF('2_Saisie'!U68=0,"",'2_Saisie'!U68)</f>
        <v>110</v>
      </c>
      <c r="O65" s="121">
        <f t="shared" si="6"/>
        <v>110</v>
      </c>
      <c r="Q65" s="69"/>
    </row>
    <row r="66" spans="1:17" x14ac:dyDescent="0.25">
      <c r="A66" s="80">
        <f>'2_Saisie'!A69</f>
        <v>63</v>
      </c>
      <c r="B66" s="70" t="str">
        <f>IF(ISBLANK('2_Saisie'!B69),"",'2_Saisie'!B69)</f>
        <v/>
      </c>
      <c r="C66" s="181" t="str">
        <f>IF(ISBLANK('2_Saisie'!C69),"",'2_Saisie'!C69)</f>
        <v/>
      </c>
      <c r="D66" s="112" t="str">
        <f>IF(ISBLANK('2_Saisie'!D69),"",'2_Saisie'!D69)</f>
        <v/>
      </c>
      <c r="E6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6" s="113" t="str">
        <f>IF(ISBLANK('2_Saisie'!E69),"",'2_Saisie'!E69)</f>
        <v/>
      </c>
      <c r="G6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6" s="114">
        <f>IF('2_Saisie'!J69=0,"",'2_Saisie'!J69)</f>
        <v>32</v>
      </c>
      <c r="I66" s="115">
        <f t="shared" si="4"/>
        <v>32</v>
      </c>
      <c r="J66" s="116">
        <f>IF('2_Saisie'!O69=0,"",'2_Saisie'!O69)</f>
        <v>26</v>
      </c>
      <c r="K66" s="117">
        <f t="shared" si="5"/>
        <v>26</v>
      </c>
      <c r="L66" s="118">
        <f>IF('2_Saisie'!T69=0,"",'2_Saisie'!T69)</f>
        <v>52</v>
      </c>
      <c r="M66" s="119">
        <f t="shared" si="7"/>
        <v>52</v>
      </c>
      <c r="N66" s="120">
        <f>IF('2_Saisie'!U69=0,"",'2_Saisie'!U69)</f>
        <v>110</v>
      </c>
      <c r="O66" s="121">
        <f t="shared" si="6"/>
        <v>110</v>
      </c>
      <c r="Q66" s="69"/>
    </row>
    <row r="67" spans="1:17" x14ac:dyDescent="0.25">
      <c r="A67" s="80">
        <f>'2_Saisie'!A70</f>
        <v>64</v>
      </c>
      <c r="B67" s="70" t="str">
        <f>IF(ISBLANK('2_Saisie'!B70),"",'2_Saisie'!B70)</f>
        <v/>
      </c>
      <c r="C67" s="181" t="str">
        <f>IF(ISBLANK('2_Saisie'!C70),"",'2_Saisie'!C70)</f>
        <v/>
      </c>
      <c r="D67" s="112" t="str">
        <f>IF(ISBLANK('2_Saisie'!D70),"",'2_Saisie'!D70)</f>
        <v/>
      </c>
      <c r="E6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7" s="113" t="str">
        <f>IF(ISBLANK('2_Saisie'!E70),"",'2_Saisie'!E70)</f>
        <v/>
      </c>
      <c r="G6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7" s="114">
        <f>IF('2_Saisie'!J70=0,"",'2_Saisie'!J70)</f>
        <v>32</v>
      </c>
      <c r="I67" s="115">
        <f t="shared" si="4"/>
        <v>32</v>
      </c>
      <c r="J67" s="116">
        <f>IF('2_Saisie'!O70=0,"",'2_Saisie'!O70)</f>
        <v>26</v>
      </c>
      <c r="K67" s="117">
        <f t="shared" si="5"/>
        <v>26</v>
      </c>
      <c r="L67" s="118">
        <f>IF('2_Saisie'!T70=0,"",'2_Saisie'!T70)</f>
        <v>52</v>
      </c>
      <c r="M67" s="119">
        <f t="shared" si="7"/>
        <v>52</v>
      </c>
      <c r="N67" s="120">
        <f>IF('2_Saisie'!U70=0,"",'2_Saisie'!U70)</f>
        <v>110</v>
      </c>
      <c r="O67" s="121">
        <f t="shared" si="6"/>
        <v>110</v>
      </c>
      <c r="Q67" s="69"/>
    </row>
    <row r="68" spans="1:17" x14ac:dyDescent="0.25">
      <c r="A68" s="80">
        <f>'2_Saisie'!A71</f>
        <v>65</v>
      </c>
      <c r="B68" s="70" t="str">
        <f>IF(ISBLANK('2_Saisie'!B71),"",'2_Saisie'!B71)</f>
        <v/>
      </c>
      <c r="C68" s="181" t="str">
        <f>IF(ISBLANK('2_Saisie'!C71),"",'2_Saisie'!C71)</f>
        <v/>
      </c>
      <c r="D68" s="112" t="str">
        <f>IF(ISBLANK('2_Saisie'!D71),"",'2_Saisie'!D71)</f>
        <v/>
      </c>
      <c r="E6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8" s="113" t="str">
        <f>IF(ISBLANK('2_Saisie'!E71),"",'2_Saisie'!E71)</f>
        <v/>
      </c>
      <c r="G6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8" s="114">
        <f>IF('2_Saisie'!J71=0,"",'2_Saisie'!J71)</f>
        <v>32</v>
      </c>
      <c r="I68" s="115">
        <f t="shared" ref="I68:I99" si="8">H68</f>
        <v>32</v>
      </c>
      <c r="J68" s="116">
        <f>IF('2_Saisie'!O71=0,"",'2_Saisie'!O71)</f>
        <v>26</v>
      </c>
      <c r="K68" s="117">
        <f t="shared" ref="K68:K99" si="9">J68</f>
        <v>26</v>
      </c>
      <c r="L68" s="118">
        <f>IF('2_Saisie'!T71=0,"",'2_Saisie'!T71)</f>
        <v>52</v>
      </c>
      <c r="M68" s="119">
        <f t="shared" si="7"/>
        <v>52</v>
      </c>
      <c r="N68" s="120">
        <f>IF('2_Saisie'!U71=0,"",'2_Saisie'!U71)</f>
        <v>110</v>
      </c>
      <c r="O68" s="121">
        <f t="shared" ref="O68:O99" si="10">N68</f>
        <v>110</v>
      </c>
      <c r="Q68" s="69"/>
    </row>
    <row r="69" spans="1:17" x14ac:dyDescent="0.25">
      <c r="A69" s="80">
        <f>'2_Saisie'!A72</f>
        <v>66</v>
      </c>
      <c r="B69" s="70" t="str">
        <f>IF(ISBLANK('2_Saisie'!B72),"",'2_Saisie'!B72)</f>
        <v/>
      </c>
      <c r="C69" s="181" t="str">
        <f>IF(ISBLANK('2_Saisie'!C72),"",'2_Saisie'!C72)</f>
        <v/>
      </c>
      <c r="D69" s="112" t="str">
        <f>IF(ISBLANK('2_Saisie'!D72),"",'2_Saisie'!D72)</f>
        <v/>
      </c>
      <c r="E6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69" s="113" t="str">
        <f>IF(ISBLANK('2_Saisie'!E72),"",'2_Saisie'!E72)</f>
        <v/>
      </c>
      <c r="G6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69" s="114">
        <f>IF('2_Saisie'!J72=0,"",'2_Saisie'!J72)</f>
        <v>32</v>
      </c>
      <c r="I69" s="115">
        <f t="shared" si="8"/>
        <v>32</v>
      </c>
      <c r="J69" s="116">
        <f>IF('2_Saisie'!O72=0,"",'2_Saisie'!O72)</f>
        <v>26</v>
      </c>
      <c r="K69" s="117">
        <f t="shared" si="9"/>
        <v>26</v>
      </c>
      <c r="L69" s="118">
        <f>IF('2_Saisie'!T72=0,"",'2_Saisie'!T72)</f>
        <v>52</v>
      </c>
      <c r="M69" s="119">
        <f t="shared" ref="M69:M100" si="11">L69</f>
        <v>52</v>
      </c>
      <c r="N69" s="120">
        <f>IF('2_Saisie'!U72=0,"",'2_Saisie'!U72)</f>
        <v>110</v>
      </c>
      <c r="O69" s="121">
        <f t="shared" si="10"/>
        <v>110</v>
      </c>
      <c r="Q69" s="69"/>
    </row>
    <row r="70" spans="1:17" x14ac:dyDescent="0.25">
      <c r="A70" s="80">
        <f>'2_Saisie'!A73</f>
        <v>67</v>
      </c>
      <c r="B70" s="70" t="str">
        <f>IF(ISBLANK('2_Saisie'!B73),"",'2_Saisie'!B73)</f>
        <v/>
      </c>
      <c r="C70" s="181" t="str">
        <f>IF(ISBLANK('2_Saisie'!C73),"",'2_Saisie'!C73)</f>
        <v/>
      </c>
      <c r="D70" s="112" t="str">
        <f>IF(ISBLANK('2_Saisie'!D73),"",'2_Saisie'!D73)</f>
        <v/>
      </c>
      <c r="E7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0" s="113" t="str">
        <f>IF(ISBLANK('2_Saisie'!E73),"",'2_Saisie'!E73)</f>
        <v/>
      </c>
      <c r="G7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0" s="114">
        <f>IF('2_Saisie'!J73=0,"",'2_Saisie'!J73)</f>
        <v>32</v>
      </c>
      <c r="I70" s="115">
        <f t="shared" si="8"/>
        <v>32</v>
      </c>
      <c r="J70" s="116">
        <f>IF('2_Saisie'!O73=0,"",'2_Saisie'!O73)</f>
        <v>26</v>
      </c>
      <c r="K70" s="117">
        <f t="shared" si="9"/>
        <v>26</v>
      </c>
      <c r="L70" s="118">
        <f>IF('2_Saisie'!T73=0,"",'2_Saisie'!T73)</f>
        <v>52</v>
      </c>
      <c r="M70" s="119">
        <f t="shared" si="11"/>
        <v>52</v>
      </c>
      <c r="N70" s="120">
        <f>IF('2_Saisie'!U73=0,"",'2_Saisie'!U73)</f>
        <v>110</v>
      </c>
      <c r="O70" s="121">
        <f t="shared" si="10"/>
        <v>110</v>
      </c>
      <c r="Q70" s="69"/>
    </row>
    <row r="71" spans="1:17" x14ac:dyDescent="0.25">
      <c r="A71" s="80">
        <f>'2_Saisie'!A74</f>
        <v>68</v>
      </c>
      <c r="B71" s="70" t="str">
        <f>IF(ISBLANK('2_Saisie'!B74),"",'2_Saisie'!B74)</f>
        <v/>
      </c>
      <c r="C71" s="181" t="str">
        <f>IF(ISBLANK('2_Saisie'!C74),"",'2_Saisie'!C74)</f>
        <v/>
      </c>
      <c r="D71" s="112" t="str">
        <f>IF(ISBLANK('2_Saisie'!D74),"",'2_Saisie'!D74)</f>
        <v/>
      </c>
      <c r="E7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1" s="113" t="str">
        <f>IF(ISBLANK('2_Saisie'!E74),"",'2_Saisie'!E74)</f>
        <v/>
      </c>
      <c r="G7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1" s="114">
        <f>IF('2_Saisie'!J74=0,"",'2_Saisie'!J74)</f>
        <v>32</v>
      </c>
      <c r="I71" s="115">
        <f t="shared" si="8"/>
        <v>32</v>
      </c>
      <c r="J71" s="116">
        <f>IF('2_Saisie'!O74=0,"",'2_Saisie'!O74)</f>
        <v>26</v>
      </c>
      <c r="K71" s="117">
        <f t="shared" si="9"/>
        <v>26</v>
      </c>
      <c r="L71" s="118">
        <f>IF('2_Saisie'!T74=0,"",'2_Saisie'!T74)</f>
        <v>52</v>
      </c>
      <c r="M71" s="119">
        <f t="shared" si="11"/>
        <v>52</v>
      </c>
      <c r="N71" s="120">
        <f>IF('2_Saisie'!U74=0,"",'2_Saisie'!U74)</f>
        <v>110</v>
      </c>
      <c r="O71" s="121">
        <f t="shared" si="10"/>
        <v>110</v>
      </c>
      <c r="Q71" s="69"/>
    </row>
    <row r="72" spans="1:17" x14ac:dyDescent="0.25">
      <c r="A72" s="80">
        <f>'2_Saisie'!A75</f>
        <v>69</v>
      </c>
      <c r="B72" s="70" t="str">
        <f>IF(ISBLANK('2_Saisie'!B75),"",'2_Saisie'!B75)</f>
        <v/>
      </c>
      <c r="C72" s="181" t="str">
        <f>IF(ISBLANK('2_Saisie'!C75),"",'2_Saisie'!C75)</f>
        <v/>
      </c>
      <c r="D72" s="112" t="str">
        <f>IF(ISBLANK('2_Saisie'!D75),"",'2_Saisie'!D75)</f>
        <v/>
      </c>
      <c r="E7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2" s="113" t="str">
        <f>IF(ISBLANK('2_Saisie'!E75),"",'2_Saisie'!E75)</f>
        <v/>
      </c>
      <c r="G7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2" s="114">
        <f>IF('2_Saisie'!J75=0,"",'2_Saisie'!J75)</f>
        <v>32</v>
      </c>
      <c r="I72" s="115">
        <f t="shared" si="8"/>
        <v>32</v>
      </c>
      <c r="J72" s="116">
        <f>IF('2_Saisie'!O75=0,"",'2_Saisie'!O75)</f>
        <v>26</v>
      </c>
      <c r="K72" s="117">
        <f t="shared" si="9"/>
        <v>26</v>
      </c>
      <c r="L72" s="118">
        <f>IF('2_Saisie'!T75=0,"",'2_Saisie'!T75)</f>
        <v>52</v>
      </c>
      <c r="M72" s="119">
        <f t="shared" si="11"/>
        <v>52</v>
      </c>
      <c r="N72" s="120">
        <f>IF('2_Saisie'!U75=0,"",'2_Saisie'!U75)</f>
        <v>110</v>
      </c>
      <c r="O72" s="121">
        <f t="shared" si="10"/>
        <v>110</v>
      </c>
      <c r="Q72" s="69"/>
    </row>
    <row r="73" spans="1:17" x14ac:dyDescent="0.25">
      <c r="A73" s="80">
        <f>'2_Saisie'!A76</f>
        <v>70</v>
      </c>
      <c r="B73" s="70" t="str">
        <f>IF(ISBLANK('2_Saisie'!B76),"",'2_Saisie'!B76)</f>
        <v/>
      </c>
      <c r="C73" s="181" t="str">
        <f>IF(ISBLANK('2_Saisie'!C76),"",'2_Saisie'!C76)</f>
        <v/>
      </c>
      <c r="D73" s="112" t="str">
        <f>IF(ISBLANK('2_Saisie'!D76),"",'2_Saisie'!D76)</f>
        <v/>
      </c>
      <c r="E7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3" s="113" t="str">
        <f>IF(ISBLANK('2_Saisie'!E76),"",'2_Saisie'!E76)</f>
        <v/>
      </c>
      <c r="G7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3" s="114">
        <f>IF('2_Saisie'!J76=0,"",'2_Saisie'!J76)</f>
        <v>32</v>
      </c>
      <c r="I73" s="115">
        <f t="shared" si="8"/>
        <v>32</v>
      </c>
      <c r="J73" s="116">
        <f>IF('2_Saisie'!O76=0,"",'2_Saisie'!O76)</f>
        <v>26</v>
      </c>
      <c r="K73" s="117">
        <f t="shared" si="9"/>
        <v>26</v>
      </c>
      <c r="L73" s="118">
        <f>IF('2_Saisie'!T76=0,"",'2_Saisie'!T76)</f>
        <v>52</v>
      </c>
      <c r="M73" s="119">
        <f t="shared" si="11"/>
        <v>52</v>
      </c>
      <c r="N73" s="120">
        <f>IF('2_Saisie'!U76=0,"",'2_Saisie'!U76)</f>
        <v>110</v>
      </c>
      <c r="O73" s="121">
        <f t="shared" si="10"/>
        <v>110</v>
      </c>
      <c r="Q73" s="69"/>
    </row>
    <row r="74" spans="1:17" x14ac:dyDescent="0.25">
      <c r="A74" s="80">
        <f>'2_Saisie'!A77</f>
        <v>71</v>
      </c>
      <c r="B74" s="70" t="str">
        <f>IF(ISBLANK('2_Saisie'!B77),"",'2_Saisie'!B77)</f>
        <v/>
      </c>
      <c r="C74" s="181" t="str">
        <f>IF(ISBLANK('2_Saisie'!C77),"",'2_Saisie'!C77)</f>
        <v/>
      </c>
      <c r="D74" s="112" t="str">
        <f>IF(ISBLANK('2_Saisie'!D77),"",'2_Saisie'!D77)</f>
        <v/>
      </c>
      <c r="E7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4" s="113" t="str">
        <f>IF(ISBLANK('2_Saisie'!E77),"",'2_Saisie'!E77)</f>
        <v/>
      </c>
      <c r="G7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4" s="114">
        <f>IF('2_Saisie'!J77=0,"",'2_Saisie'!J77)</f>
        <v>32</v>
      </c>
      <c r="I74" s="115">
        <f t="shared" si="8"/>
        <v>32</v>
      </c>
      <c r="J74" s="116">
        <f>IF('2_Saisie'!O77=0,"",'2_Saisie'!O77)</f>
        <v>26</v>
      </c>
      <c r="K74" s="117">
        <f t="shared" si="9"/>
        <v>26</v>
      </c>
      <c r="L74" s="118">
        <f>IF('2_Saisie'!T77=0,"",'2_Saisie'!T77)</f>
        <v>52</v>
      </c>
      <c r="M74" s="119">
        <f t="shared" si="11"/>
        <v>52</v>
      </c>
      <c r="N74" s="120">
        <f>IF('2_Saisie'!U77=0,"",'2_Saisie'!U77)</f>
        <v>110</v>
      </c>
      <c r="O74" s="121">
        <f t="shared" si="10"/>
        <v>110</v>
      </c>
      <c r="Q74" s="69"/>
    </row>
    <row r="75" spans="1:17" x14ac:dyDescent="0.25">
      <c r="A75" s="80">
        <f>'2_Saisie'!A78</f>
        <v>72</v>
      </c>
      <c r="B75" s="70" t="str">
        <f>IF(ISBLANK('2_Saisie'!B78),"",'2_Saisie'!B78)</f>
        <v/>
      </c>
      <c r="C75" s="181" t="str">
        <f>IF(ISBLANK('2_Saisie'!C78),"",'2_Saisie'!C78)</f>
        <v/>
      </c>
      <c r="D75" s="112" t="str">
        <f>IF(ISBLANK('2_Saisie'!D78),"",'2_Saisie'!D78)</f>
        <v/>
      </c>
      <c r="E7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5" s="113" t="str">
        <f>IF(ISBLANK('2_Saisie'!E78),"",'2_Saisie'!E78)</f>
        <v/>
      </c>
      <c r="G7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5" s="114">
        <f>IF('2_Saisie'!J78=0,"",'2_Saisie'!J78)</f>
        <v>32</v>
      </c>
      <c r="I75" s="115">
        <f t="shared" si="8"/>
        <v>32</v>
      </c>
      <c r="J75" s="116">
        <f>IF('2_Saisie'!O78=0,"",'2_Saisie'!O78)</f>
        <v>26</v>
      </c>
      <c r="K75" s="117">
        <f t="shared" si="9"/>
        <v>26</v>
      </c>
      <c r="L75" s="118">
        <f>IF('2_Saisie'!T78=0,"",'2_Saisie'!T78)</f>
        <v>52</v>
      </c>
      <c r="M75" s="119">
        <f t="shared" si="11"/>
        <v>52</v>
      </c>
      <c r="N75" s="120">
        <f>IF('2_Saisie'!U78=0,"",'2_Saisie'!U78)</f>
        <v>110</v>
      </c>
      <c r="O75" s="121">
        <f t="shared" si="10"/>
        <v>110</v>
      </c>
      <c r="Q75" s="69"/>
    </row>
    <row r="76" spans="1:17" x14ac:dyDescent="0.25">
      <c r="A76" s="80">
        <f>'2_Saisie'!A79</f>
        <v>73</v>
      </c>
      <c r="B76" s="70" t="str">
        <f>IF(ISBLANK('2_Saisie'!B79),"",'2_Saisie'!B79)</f>
        <v/>
      </c>
      <c r="C76" s="181" t="str">
        <f>IF(ISBLANK('2_Saisie'!C79),"",'2_Saisie'!C79)</f>
        <v/>
      </c>
      <c r="D76" s="112" t="str">
        <f>IF(ISBLANK('2_Saisie'!D79),"",'2_Saisie'!D79)</f>
        <v/>
      </c>
      <c r="E7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6" s="113" t="str">
        <f>IF(ISBLANK('2_Saisie'!E79),"",'2_Saisie'!E79)</f>
        <v/>
      </c>
      <c r="G7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6" s="114">
        <f>IF('2_Saisie'!J79=0,"",'2_Saisie'!J79)</f>
        <v>32</v>
      </c>
      <c r="I76" s="115">
        <f t="shared" si="8"/>
        <v>32</v>
      </c>
      <c r="J76" s="116">
        <f>IF('2_Saisie'!O79=0,"",'2_Saisie'!O79)</f>
        <v>26</v>
      </c>
      <c r="K76" s="117">
        <f t="shared" si="9"/>
        <v>26</v>
      </c>
      <c r="L76" s="118">
        <f>IF('2_Saisie'!T79=0,"",'2_Saisie'!T79)</f>
        <v>52</v>
      </c>
      <c r="M76" s="119">
        <f t="shared" si="11"/>
        <v>52</v>
      </c>
      <c r="N76" s="120">
        <f>IF('2_Saisie'!U79=0,"",'2_Saisie'!U79)</f>
        <v>110</v>
      </c>
      <c r="O76" s="121">
        <f t="shared" si="10"/>
        <v>110</v>
      </c>
      <c r="Q76" s="69"/>
    </row>
    <row r="77" spans="1:17" x14ac:dyDescent="0.25">
      <c r="A77" s="80">
        <f>'2_Saisie'!A80</f>
        <v>74</v>
      </c>
      <c r="B77" s="70" t="str">
        <f>IF(ISBLANK('2_Saisie'!B80),"",'2_Saisie'!B80)</f>
        <v/>
      </c>
      <c r="C77" s="181" t="str">
        <f>IF(ISBLANK('2_Saisie'!C80),"",'2_Saisie'!C80)</f>
        <v/>
      </c>
      <c r="D77" s="112" t="str">
        <f>IF(ISBLANK('2_Saisie'!D80),"",'2_Saisie'!D80)</f>
        <v/>
      </c>
      <c r="E7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7" s="113" t="str">
        <f>IF(ISBLANK('2_Saisie'!E80),"",'2_Saisie'!E80)</f>
        <v/>
      </c>
      <c r="G7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7" s="114">
        <f>IF('2_Saisie'!J80=0,"",'2_Saisie'!J80)</f>
        <v>32</v>
      </c>
      <c r="I77" s="115">
        <f t="shared" si="8"/>
        <v>32</v>
      </c>
      <c r="J77" s="116">
        <f>IF('2_Saisie'!O80=0,"",'2_Saisie'!O80)</f>
        <v>26</v>
      </c>
      <c r="K77" s="117">
        <f t="shared" si="9"/>
        <v>26</v>
      </c>
      <c r="L77" s="118">
        <f>IF('2_Saisie'!T80=0,"",'2_Saisie'!T80)</f>
        <v>52</v>
      </c>
      <c r="M77" s="119">
        <f t="shared" si="11"/>
        <v>52</v>
      </c>
      <c r="N77" s="120">
        <f>IF('2_Saisie'!U80=0,"",'2_Saisie'!U80)</f>
        <v>110</v>
      </c>
      <c r="O77" s="121">
        <f t="shared" si="10"/>
        <v>110</v>
      </c>
      <c r="Q77" s="69"/>
    </row>
    <row r="78" spans="1:17" x14ac:dyDescent="0.25">
      <c r="A78" s="80">
        <f>'2_Saisie'!A81</f>
        <v>75</v>
      </c>
      <c r="B78" s="70" t="str">
        <f>IF(ISBLANK('2_Saisie'!B81),"",'2_Saisie'!B81)</f>
        <v/>
      </c>
      <c r="C78" s="181" t="str">
        <f>IF(ISBLANK('2_Saisie'!C81),"",'2_Saisie'!C81)</f>
        <v/>
      </c>
      <c r="D78" s="112" t="str">
        <f>IF(ISBLANK('2_Saisie'!D81),"",'2_Saisie'!D81)</f>
        <v/>
      </c>
      <c r="E7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8" s="113" t="str">
        <f>IF(ISBLANK('2_Saisie'!E81),"",'2_Saisie'!E81)</f>
        <v/>
      </c>
      <c r="G7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8" s="114">
        <f>IF('2_Saisie'!J81=0,"",'2_Saisie'!J81)</f>
        <v>32</v>
      </c>
      <c r="I78" s="115">
        <f t="shared" si="8"/>
        <v>32</v>
      </c>
      <c r="J78" s="116">
        <f>IF('2_Saisie'!O81=0,"",'2_Saisie'!O81)</f>
        <v>26</v>
      </c>
      <c r="K78" s="117">
        <f t="shared" si="9"/>
        <v>26</v>
      </c>
      <c r="L78" s="118">
        <f>IF('2_Saisie'!T81=0,"",'2_Saisie'!T81)</f>
        <v>52</v>
      </c>
      <c r="M78" s="119">
        <f t="shared" si="11"/>
        <v>52</v>
      </c>
      <c r="N78" s="120">
        <f>IF('2_Saisie'!U81=0,"",'2_Saisie'!U81)</f>
        <v>110</v>
      </c>
      <c r="O78" s="121">
        <f t="shared" si="10"/>
        <v>110</v>
      </c>
      <c r="Q78" s="69"/>
    </row>
    <row r="79" spans="1:17" x14ac:dyDescent="0.25">
      <c r="A79" s="80">
        <f>'2_Saisie'!A82</f>
        <v>76</v>
      </c>
      <c r="B79" s="70" t="str">
        <f>IF(ISBLANK('2_Saisie'!B82),"",'2_Saisie'!B82)</f>
        <v/>
      </c>
      <c r="C79" s="181" t="str">
        <f>IF(ISBLANK('2_Saisie'!C82),"",'2_Saisie'!C82)</f>
        <v/>
      </c>
      <c r="D79" s="112" t="str">
        <f>IF(ISBLANK('2_Saisie'!D82),"",'2_Saisie'!D82)</f>
        <v/>
      </c>
      <c r="E7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79" s="113" t="str">
        <f>IF(ISBLANK('2_Saisie'!E82),"",'2_Saisie'!E82)</f>
        <v/>
      </c>
      <c r="G7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79" s="114">
        <f>IF('2_Saisie'!J82=0,"",'2_Saisie'!J82)</f>
        <v>32</v>
      </c>
      <c r="I79" s="115">
        <f t="shared" si="8"/>
        <v>32</v>
      </c>
      <c r="J79" s="116">
        <f>IF('2_Saisie'!O82=0,"",'2_Saisie'!O82)</f>
        <v>26</v>
      </c>
      <c r="K79" s="117">
        <f t="shared" si="9"/>
        <v>26</v>
      </c>
      <c r="L79" s="118">
        <f>IF('2_Saisie'!T82=0,"",'2_Saisie'!T82)</f>
        <v>52</v>
      </c>
      <c r="M79" s="119">
        <f t="shared" si="11"/>
        <v>52</v>
      </c>
      <c r="N79" s="120">
        <f>IF('2_Saisie'!U82=0,"",'2_Saisie'!U82)</f>
        <v>110</v>
      </c>
      <c r="O79" s="121">
        <f t="shared" si="10"/>
        <v>110</v>
      </c>
      <c r="Q79" s="69"/>
    </row>
    <row r="80" spans="1:17" x14ac:dyDescent="0.25">
      <c r="A80" s="80">
        <f>'2_Saisie'!A83</f>
        <v>77</v>
      </c>
      <c r="B80" s="70" t="str">
        <f>IF(ISBLANK('2_Saisie'!B83),"",'2_Saisie'!B83)</f>
        <v/>
      </c>
      <c r="C80" s="181" t="str">
        <f>IF(ISBLANK('2_Saisie'!C83),"",'2_Saisie'!C83)</f>
        <v/>
      </c>
      <c r="D80" s="112" t="str">
        <f>IF(ISBLANK('2_Saisie'!D83),"",'2_Saisie'!D83)</f>
        <v/>
      </c>
      <c r="E8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0" s="113" t="str">
        <f>IF(ISBLANK('2_Saisie'!E83),"",'2_Saisie'!E83)</f>
        <v/>
      </c>
      <c r="G8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0" s="114">
        <f>IF('2_Saisie'!J83=0,"",'2_Saisie'!J83)</f>
        <v>32</v>
      </c>
      <c r="I80" s="115">
        <f t="shared" si="8"/>
        <v>32</v>
      </c>
      <c r="J80" s="116">
        <f>IF('2_Saisie'!O83=0,"",'2_Saisie'!O83)</f>
        <v>26</v>
      </c>
      <c r="K80" s="117">
        <f t="shared" si="9"/>
        <v>26</v>
      </c>
      <c r="L80" s="118">
        <f>IF('2_Saisie'!T83=0,"",'2_Saisie'!T83)</f>
        <v>52</v>
      </c>
      <c r="M80" s="119">
        <f t="shared" si="11"/>
        <v>52</v>
      </c>
      <c r="N80" s="120">
        <f>IF('2_Saisie'!U83=0,"",'2_Saisie'!U83)</f>
        <v>110</v>
      </c>
      <c r="O80" s="121">
        <f t="shared" si="10"/>
        <v>110</v>
      </c>
      <c r="Q80" s="69"/>
    </row>
    <row r="81" spans="1:17" x14ac:dyDescent="0.25">
      <c r="A81" s="80">
        <f>'2_Saisie'!A84</f>
        <v>78</v>
      </c>
      <c r="B81" s="70" t="str">
        <f>IF(ISBLANK('2_Saisie'!B84),"",'2_Saisie'!B84)</f>
        <v/>
      </c>
      <c r="C81" s="181" t="str">
        <f>IF(ISBLANK('2_Saisie'!C84),"",'2_Saisie'!C84)</f>
        <v/>
      </c>
      <c r="D81" s="112" t="str">
        <f>IF(ISBLANK('2_Saisie'!D84),"",'2_Saisie'!D84)</f>
        <v/>
      </c>
      <c r="E8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1" s="113" t="str">
        <f>IF(ISBLANK('2_Saisie'!E84),"",'2_Saisie'!E84)</f>
        <v/>
      </c>
      <c r="G8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1" s="114">
        <f>IF('2_Saisie'!J84=0,"",'2_Saisie'!J84)</f>
        <v>32</v>
      </c>
      <c r="I81" s="115">
        <f t="shared" si="8"/>
        <v>32</v>
      </c>
      <c r="J81" s="116">
        <f>IF('2_Saisie'!O84=0,"",'2_Saisie'!O84)</f>
        <v>26</v>
      </c>
      <c r="K81" s="117">
        <f t="shared" si="9"/>
        <v>26</v>
      </c>
      <c r="L81" s="118">
        <f>IF('2_Saisie'!T84=0,"",'2_Saisie'!T84)</f>
        <v>52</v>
      </c>
      <c r="M81" s="119">
        <f t="shared" si="11"/>
        <v>52</v>
      </c>
      <c r="N81" s="120">
        <f>IF('2_Saisie'!U84=0,"",'2_Saisie'!U84)</f>
        <v>110</v>
      </c>
      <c r="O81" s="121">
        <f t="shared" si="10"/>
        <v>110</v>
      </c>
      <c r="Q81" s="69"/>
    </row>
    <row r="82" spans="1:17" x14ac:dyDescent="0.25">
      <c r="A82" s="80">
        <f>'2_Saisie'!A85</f>
        <v>79</v>
      </c>
      <c r="B82" s="70" t="str">
        <f>IF(ISBLANK('2_Saisie'!B85),"",'2_Saisie'!B85)</f>
        <v/>
      </c>
      <c r="C82" s="181" t="str">
        <f>IF(ISBLANK('2_Saisie'!C85),"",'2_Saisie'!C85)</f>
        <v/>
      </c>
      <c r="D82" s="112" t="str">
        <f>IF(ISBLANK('2_Saisie'!D85),"",'2_Saisie'!D85)</f>
        <v/>
      </c>
      <c r="E8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2" s="113" t="str">
        <f>IF(ISBLANK('2_Saisie'!E85),"",'2_Saisie'!E85)</f>
        <v/>
      </c>
      <c r="G8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2" s="114">
        <f>IF('2_Saisie'!J85=0,"",'2_Saisie'!J85)</f>
        <v>32</v>
      </c>
      <c r="I82" s="115">
        <f t="shared" si="8"/>
        <v>32</v>
      </c>
      <c r="J82" s="116">
        <f>IF('2_Saisie'!O85=0,"",'2_Saisie'!O85)</f>
        <v>26</v>
      </c>
      <c r="K82" s="117">
        <f t="shared" si="9"/>
        <v>26</v>
      </c>
      <c r="L82" s="118">
        <f>IF('2_Saisie'!T85=0,"",'2_Saisie'!T85)</f>
        <v>52</v>
      </c>
      <c r="M82" s="119">
        <f t="shared" si="11"/>
        <v>52</v>
      </c>
      <c r="N82" s="120">
        <f>IF('2_Saisie'!U85=0,"",'2_Saisie'!U85)</f>
        <v>110</v>
      </c>
      <c r="O82" s="121">
        <f t="shared" si="10"/>
        <v>110</v>
      </c>
      <c r="Q82" s="69"/>
    </row>
    <row r="83" spans="1:17" x14ac:dyDescent="0.25">
      <c r="A83" s="80">
        <f>'2_Saisie'!A86</f>
        <v>80</v>
      </c>
      <c r="B83" s="70" t="str">
        <f>IF(ISBLANK('2_Saisie'!B86),"",'2_Saisie'!B86)</f>
        <v/>
      </c>
      <c r="C83" s="181" t="str">
        <f>IF(ISBLANK('2_Saisie'!C86),"",'2_Saisie'!C86)</f>
        <v/>
      </c>
      <c r="D83" s="112" t="str">
        <f>IF(ISBLANK('2_Saisie'!D86),"",'2_Saisie'!D86)</f>
        <v/>
      </c>
      <c r="E8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3" s="113" t="str">
        <f>IF(ISBLANK('2_Saisie'!E86),"",'2_Saisie'!E86)</f>
        <v/>
      </c>
      <c r="G8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3" s="114">
        <f>IF('2_Saisie'!J86=0,"",'2_Saisie'!J86)</f>
        <v>32</v>
      </c>
      <c r="I83" s="115">
        <f t="shared" si="8"/>
        <v>32</v>
      </c>
      <c r="J83" s="116">
        <f>IF('2_Saisie'!O86=0,"",'2_Saisie'!O86)</f>
        <v>26</v>
      </c>
      <c r="K83" s="117">
        <f t="shared" si="9"/>
        <v>26</v>
      </c>
      <c r="L83" s="118">
        <f>IF('2_Saisie'!T86=0,"",'2_Saisie'!T86)</f>
        <v>52</v>
      </c>
      <c r="M83" s="119">
        <f t="shared" si="11"/>
        <v>52</v>
      </c>
      <c r="N83" s="120">
        <f>IF('2_Saisie'!U86=0,"",'2_Saisie'!U86)</f>
        <v>110</v>
      </c>
      <c r="O83" s="121">
        <f t="shared" si="10"/>
        <v>110</v>
      </c>
      <c r="Q83" s="69"/>
    </row>
    <row r="84" spans="1:17" x14ac:dyDescent="0.25">
      <c r="A84" s="80">
        <f>'2_Saisie'!A87</f>
        <v>81</v>
      </c>
      <c r="B84" s="70" t="str">
        <f>IF(ISBLANK('2_Saisie'!B87),"",'2_Saisie'!B87)</f>
        <v/>
      </c>
      <c r="C84" s="181" t="str">
        <f>IF(ISBLANK('2_Saisie'!C87),"",'2_Saisie'!C87)</f>
        <v/>
      </c>
      <c r="D84" s="112" t="str">
        <f>IF(ISBLANK('2_Saisie'!D87),"",'2_Saisie'!D87)</f>
        <v/>
      </c>
      <c r="E8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4" s="113" t="str">
        <f>IF(ISBLANK('2_Saisie'!E87),"",'2_Saisie'!E87)</f>
        <v/>
      </c>
      <c r="G8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4" s="114">
        <f>IF('2_Saisie'!J87=0,"",'2_Saisie'!J87)</f>
        <v>32</v>
      </c>
      <c r="I84" s="115">
        <f t="shared" si="8"/>
        <v>32</v>
      </c>
      <c r="J84" s="116">
        <f>IF('2_Saisie'!O87=0,"",'2_Saisie'!O87)</f>
        <v>26</v>
      </c>
      <c r="K84" s="117">
        <f t="shared" si="9"/>
        <v>26</v>
      </c>
      <c r="L84" s="118">
        <f>IF('2_Saisie'!T87=0,"",'2_Saisie'!T87)</f>
        <v>52</v>
      </c>
      <c r="M84" s="119">
        <f t="shared" si="11"/>
        <v>52</v>
      </c>
      <c r="N84" s="120">
        <f>IF('2_Saisie'!U87=0,"",'2_Saisie'!U87)</f>
        <v>110</v>
      </c>
      <c r="O84" s="121">
        <f t="shared" si="10"/>
        <v>110</v>
      </c>
      <c r="Q84" s="69"/>
    </row>
    <row r="85" spans="1:17" x14ac:dyDescent="0.25">
      <c r="A85" s="80">
        <f>'2_Saisie'!A88</f>
        <v>82</v>
      </c>
      <c r="B85" s="70" t="str">
        <f>IF(ISBLANK('2_Saisie'!B88),"",'2_Saisie'!B88)</f>
        <v/>
      </c>
      <c r="C85" s="181" t="str">
        <f>IF(ISBLANK('2_Saisie'!C88),"",'2_Saisie'!C88)</f>
        <v/>
      </c>
      <c r="D85" s="112" t="str">
        <f>IF(ISBLANK('2_Saisie'!D88),"",'2_Saisie'!D88)</f>
        <v/>
      </c>
      <c r="E8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5" s="113" t="str">
        <f>IF(ISBLANK('2_Saisie'!E88),"",'2_Saisie'!E88)</f>
        <v/>
      </c>
      <c r="G8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5" s="114">
        <f>IF('2_Saisie'!J88=0,"",'2_Saisie'!J88)</f>
        <v>32</v>
      </c>
      <c r="I85" s="115">
        <f t="shared" si="8"/>
        <v>32</v>
      </c>
      <c r="J85" s="116">
        <f>IF('2_Saisie'!O88=0,"",'2_Saisie'!O88)</f>
        <v>26</v>
      </c>
      <c r="K85" s="117">
        <f t="shared" si="9"/>
        <v>26</v>
      </c>
      <c r="L85" s="118">
        <f>IF('2_Saisie'!T88=0,"",'2_Saisie'!T88)</f>
        <v>52</v>
      </c>
      <c r="M85" s="119">
        <f t="shared" si="11"/>
        <v>52</v>
      </c>
      <c r="N85" s="120">
        <f>IF('2_Saisie'!U88=0,"",'2_Saisie'!U88)</f>
        <v>110</v>
      </c>
      <c r="O85" s="121">
        <f t="shared" si="10"/>
        <v>110</v>
      </c>
      <c r="Q85" s="69"/>
    </row>
    <row r="86" spans="1:17" x14ac:dyDescent="0.25">
      <c r="A86" s="80">
        <f>'2_Saisie'!A89</f>
        <v>83</v>
      </c>
      <c r="B86" s="70" t="str">
        <f>IF(ISBLANK('2_Saisie'!B89),"",'2_Saisie'!B89)</f>
        <v/>
      </c>
      <c r="C86" s="181" t="str">
        <f>IF(ISBLANK('2_Saisie'!C89),"",'2_Saisie'!C89)</f>
        <v/>
      </c>
      <c r="D86" s="112" t="str">
        <f>IF(ISBLANK('2_Saisie'!D89),"",'2_Saisie'!D89)</f>
        <v/>
      </c>
      <c r="E8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6" s="113" t="str">
        <f>IF(ISBLANK('2_Saisie'!E89),"",'2_Saisie'!E89)</f>
        <v/>
      </c>
      <c r="G8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6" s="114">
        <f>IF('2_Saisie'!J89=0,"",'2_Saisie'!J89)</f>
        <v>32</v>
      </c>
      <c r="I86" s="115">
        <f t="shared" si="8"/>
        <v>32</v>
      </c>
      <c r="J86" s="116">
        <f>IF('2_Saisie'!O89=0,"",'2_Saisie'!O89)</f>
        <v>26</v>
      </c>
      <c r="K86" s="117">
        <f t="shared" si="9"/>
        <v>26</v>
      </c>
      <c r="L86" s="118">
        <f>IF('2_Saisie'!T89=0,"",'2_Saisie'!T89)</f>
        <v>52</v>
      </c>
      <c r="M86" s="119">
        <f t="shared" si="11"/>
        <v>52</v>
      </c>
      <c r="N86" s="120">
        <f>IF('2_Saisie'!U89=0,"",'2_Saisie'!U89)</f>
        <v>110</v>
      </c>
      <c r="O86" s="121">
        <f t="shared" si="10"/>
        <v>110</v>
      </c>
      <c r="Q86" s="69"/>
    </row>
    <row r="87" spans="1:17" x14ac:dyDescent="0.25">
      <c r="A87" s="80">
        <f>'2_Saisie'!A90</f>
        <v>84</v>
      </c>
      <c r="B87" s="70" t="str">
        <f>IF(ISBLANK('2_Saisie'!B90),"",'2_Saisie'!B90)</f>
        <v/>
      </c>
      <c r="C87" s="181" t="str">
        <f>IF(ISBLANK('2_Saisie'!C90),"",'2_Saisie'!C90)</f>
        <v/>
      </c>
      <c r="D87" s="112" t="str">
        <f>IF(ISBLANK('2_Saisie'!D90),"",'2_Saisie'!D90)</f>
        <v/>
      </c>
      <c r="E8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7" s="113" t="str">
        <f>IF(ISBLANK('2_Saisie'!E90),"",'2_Saisie'!E90)</f>
        <v/>
      </c>
      <c r="G8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7" s="114">
        <f>IF('2_Saisie'!J90=0,"",'2_Saisie'!J90)</f>
        <v>32</v>
      </c>
      <c r="I87" s="115">
        <f t="shared" si="8"/>
        <v>32</v>
      </c>
      <c r="J87" s="116">
        <f>IF('2_Saisie'!O90=0,"",'2_Saisie'!O90)</f>
        <v>26</v>
      </c>
      <c r="K87" s="117">
        <f t="shared" si="9"/>
        <v>26</v>
      </c>
      <c r="L87" s="118">
        <f>IF('2_Saisie'!T90=0,"",'2_Saisie'!T90)</f>
        <v>52</v>
      </c>
      <c r="M87" s="119">
        <f t="shared" si="11"/>
        <v>52</v>
      </c>
      <c r="N87" s="120">
        <f>IF('2_Saisie'!U90=0,"",'2_Saisie'!U90)</f>
        <v>110</v>
      </c>
      <c r="O87" s="121">
        <f t="shared" si="10"/>
        <v>110</v>
      </c>
      <c r="Q87" s="69"/>
    </row>
    <row r="88" spans="1:17" x14ac:dyDescent="0.25">
      <c r="A88" s="80">
        <f>'2_Saisie'!A91</f>
        <v>85</v>
      </c>
      <c r="B88" s="70" t="str">
        <f>IF(ISBLANK('2_Saisie'!B91),"",'2_Saisie'!B91)</f>
        <v/>
      </c>
      <c r="C88" s="181" t="str">
        <f>IF(ISBLANK('2_Saisie'!C91),"",'2_Saisie'!C91)</f>
        <v/>
      </c>
      <c r="D88" s="112" t="str">
        <f>IF(ISBLANK('2_Saisie'!D91),"",'2_Saisie'!D91)</f>
        <v/>
      </c>
      <c r="E8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8" s="113" t="str">
        <f>IF(ISBLANK('2_Saisie'!E91),"",'2_Saisie'!E91)</f>
        <v/>
      </c>
      <c r="G8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8" s="114">
        <f>IF('2_Saisie'!J91=0,"",'2_Saisie'!J91)</f>
        <v>32</v>
      </c>
      <c r="I88" s="115">
        <f t="shared" si="8"/>
        <v>32</v>
      </c>
      <c r="J88" s="116">
        <f>IF('2_Saisie'!O91=0,"",'2_Saisie'!O91)</f>
        <v>26</v>
      </c>
      <c r="K88" s="117">
        <f t="shared" si="9"/>
        <v>26</v>
      </c>
      <c r="L88" s="118">
        <f>IF('2_Saisie'!T91=0,"",'2_Saisie'!T91)</f>
        <v>52</v>
      </c>
      <c r="M88" s="119">
        <f t="shared" si="11"/>
        <v>52</v>
      </c>
      <c r="N88" s="120">
        <f>IF('2_Saisie'!U91=0,"",'2_Saisie'!U91)</f>
        <v>110</v>
      </c>
      <c r="O88" s="121">
        <f t="shared" si="10"/>
        <v>110</v>
      </c>
      <c r="Q88" s="69"/>
    </row>
    <row r="89" spans="1:17" x14ac:dyDescent="0.25">
      <c r="A89" s="80">
        <f>'2_Saisie'!A92</f>
        <v>86</v>
      </c>
      <c r="B89" s="70" t="str">
        <f>IF(ISBLANK('2_Saisie'!B92),"",'2_Saisie'!B92)</f>
        <v/>
      </c>
      <c r="C89" s="181" t="str">
        <f>IF(ISBLANK('2_Saisie'!C92),"",'2_Saisie'!C92)</f>
        <v/>
      </c>
      <c r="D89" s="112" t="str">
        <f>IF(ISBLANK('2_Saisie'!D92),"",'2_Saisie'!D92)</f>
        <v/>
      </c>
      <c r="E8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89" s="113" t="str">
        <f>IF(ISBLANK('2_Saisie'!E92),"",'2_Saisie'!E92)</f>
        <v/>
      </c>
      <c r="G8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89" s="114">
        <f>IF('2_Saisie'!J92=0,"",'2_Saisie'!J92)</f>
        <v>32</v>
      </c>
      <c r="I89" s="115">
        <f t="shared" si="8"/>
        <v>32</v>
      </c>
      <c r="J89" s="116">
        <f>IF('2_Saisie'!O92=0,"",'2_Saisie'!O92)</f>
        <v>26</v>
      </c>
      <c r="K89" s="117">
        <f t="shared" si="9"/>
        <v>26</v>
      </c>
      <c r="L89" s="118">
        <f>IF('2_Saisie'!T92=0,"",'2_Saisie'!T92)</f>
        <v>52</v>
      </c>
      <c r="M89" s="119">
        <f t="shared" si="11"/>
        <v>52</v>
      </c>
      <c r="N89" s="120">
        <f>IF('2_Saisie'!U92=0,"",'2_Saisie'!U92)</f>
        <v>110</v>
      </c>
      <c r="O89" s="121">
        <f t="shared" si="10"/>
        <v>110</v>
      </c>
      <c r="Q89" s="69"/>
    </row>
    <row r="90" spans="1:17" x14ac:dyDescent="0.25">
      <c r="A90" s="80">
        <f>'2_Saisie'!A93</f>
        <v>87</v>
      </c>
      <c r="B90" s="70" t="str">
        <f>IF(ISBLANK('2_Saisie'!B93),"",'2_Saisie'!B93)</f>
        <v/>
      </c>
      <c r="C90" s="181" t="str">
        <f>IF(ISBLANK('2_Saisie'!C93),"",'2_Saisie'!C93)</f>
        <v/>
      </c>
      <c r="D90" s="112" t="str">
        <f>IF(ISBLANK('2_Saisie'!D93),"",'2_Saisie'!D93)</f>
        <v/>
      </c>
      <c r="E9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0" s="113" t="str">
        <f>IF(ISBLANK('2_Saisie'!E93),"",'2_Saisie'!E93)</f>
        <v/>
      </c>
      <c r="G9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0" s="114">
        <f>IF('2_Saisie'!J93=0,"",'2_Saisie'!J93)</f>
        <v>32</v>
      </c>
      <c r="I90" s="115">
        <f t="shared" si="8"/>
        <v>32</v>
      </c>
      <c r="J90" s="116">
        <f>IF('2_Saisie'!O93=0,"",'2_Saisie'!O93)</f>
        <v>26</v>
      </c>
      <c r="K90" s="117">
        <f t="shared" si="9"/>
        <v>26</v>
      </c>
      <c r="L90" s="118">
        <f>IF('2_Saisie'!T93=0,"",'2_Saisie'!T93)</f>
        <v>52</v>
      </c>
      <c r="M90" s="119">
        <f t="shared" si="11"/>
        <v>52</v>
      </c>
      <c r="N90" s="120">
        <f>IF('2_Saisie'!U93=0,"",'2_Saisie'!U93)</f>
        <v>110</v>
      </c>
      <c r="O90" s="121">
        <f t="shared" si="10"/>
        <v>110</v>
      </c>
      <c r="Q90" s="69"/>
    </row>
    <row r="91" spans="1:17" x14ac:dyDescent="0.25">
      <c r="A91" s="80">
        <f>'2_Saisie'!A94</f>
        <v>88</v>
      </c>
      <c r="B91" s="70" t="str">
        <f>IF(ISBLANK('2_Saisie'!B94),"",'2_Saisie'!B94)</f>
        <v/>
      </c>
      <c r="C91" s="181" t="str">
        <f>IF(ISBLANK('2_Saisie'!C94),"",'2_Saisie'!C94)</f>
        <v/>
      </c>
      <c r="D91" s="112" t="str">
        <f>IF(ISBLANK('2_Saisie'!D94),"",'2_Saisie'!D94)</f>
        <v/>
      </c>
      <c r="E9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1" s="113" t="str">
        <f>IF(ISBLANK('2_Saisie'!E94),"",'2_Saisie'!E94)</f>
        <v/>
      </c>
      <c r="G9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1" s="114">
        <f>IF('2_Saisie'!J94=0,"",'2_Saisie'!J94)</f>
        <v>32</v>
      </c>
      <c r="I91" s="115">
        <f t="shared" si="8"/>
        <v>32</v>
      </c>
      <c r="J91" s="116">
        <f>IF('2_Saisie'!O94=0,"",'2_Saisie'!O94)</f>
        <v>26</v>
      </c>
      <c r="K91" s="117">
        <f t="shared" si="9"/>
        <v>26</v>
      </c>
      <c r="L91" s="118">
        <f>IF('2_Saisie'!T94=0,"",'2_Saisie'!T94)</f>
        <v>52</v>
      </c>
      <c r="M91" s="119">
        <f t="shared" si="11"/>
        <v>52</v>
      </c>
      <c r="N91" s="120">
        <f>IF('2_Saisie'!U94=0,"",'2_Saisie'!U94)</f>
        <v>110</v>
      </c>
      <c r="O91" s="121">
        <f t="shared" si="10"/>
        <v>110</v>
      </c>
      <c r="Q91" s="69"/>
    </row>
    <row r="92" spans="1:17" x14ac:dyDescent="0.25">
      <c r="A92" s="80">
        <f>'2_Saisie'!A95</f>
        <v>89</v>
      </c>
      <c r="B92" s="70" t="str">
        <f>IF(ISBLANK('2_Saisie'!B95),"",'2_Saisie'!B95)</f>
        <v/>
      </c>
      <c r="C92" s="181" t="str">
        <f>IF(ISBLANK('2_Saisie'!C95),"",'2_Saisie'!C95)</f>
        <v/>
      </c>
      <c r="D92" s="112" t="str">
        <f>IF(ISBLANK('2_Saisie'!D95),"",'2_Saisie'!D95)</f>
        <v/>
      </c>
      <c r="E9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2" s="113" t="str">
        <f>IF(ISBLANK('2_Saisie'!E95),"",'2_Saisie'!E95)</f>
        <v/>
      </c>
      <c r="G9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2" s="114">
        <f>IF('2_Saisie'!J95=0,"",'2_Saisie'!J95)</f>
        <v>32</v>
      </c>
      <c r="I92" s="115">
        <f t="shared" si="8"/>
        <v>32</v>
      </c>
      <c r="J92" s="116">
        <f>IF('2_Saisie'!O95=0,"",'2_Saisie'!O95)</f>
        <v>26</v>
      </c>
      <c r="K92" s="117">
        <f t="shared" si="9"/>
        <v>26</v>
      </c>
      <c r="L92" s="118">
        <f>IF('2_Saisie'!T95=0,"",'2_Saisie'!T95)</f>
        <v>52</v>
      </c>
      <c r="M92" s="119">
        <f t="shared" si="11"/>
        <v>52</v>
      </c>
      <c r="N92" s="120">
        <f>IF('2_Saisie'!U95=0,"",'2_Saisie'!U95)</f>
        <v>110</v>
      </c>
      <c r="O92" s="121">
        <f t="shared" si="10"/>
        <v>110</v>
      </c>
      <c r="Q92" s="69"/>
    </row>
    <row r="93" spans="1:17" x14ac:dyDescent="0.25">
      <c r="A93" s="80">
        <f>'2_Saisie'!A96</f>
        <v>90</v>
      </c>
      <c r="B93" s="70" t="str">
        <f>IF(ISBLANK('2_Saisie'!B96),"",'2_Saisie'!B96)</f>
        <v/>
      </c>
      <c r="C93" s="181" t="str">
        <f>IF(ISBLANK('2_Saisie'!C96),"",'2_Saisie'!C96)</f>
        <v/>
      </c>
      <c r="D93" s="112" t="str">
        <f>IF(ISBLANK('2_Saisie'!D96),"",'2_Saisie'!D96)</f>
        <v/>
      </c>
      <c r="E9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3" s="113" t="str">
        <f>IF(ISBLANK('2_Saisie'!E96),"",'2_Saisie'!E96)</f>
        <v/>
      </c>
      <c r="G9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3" s="114">
        <f>IF('2_Saisie'!J96=0,"",'2_Saisie'!J96)</f>
        <v>32</v>
      </c>
      <c r="I93" s="115">
        <f t="shared" si="8"/>
        <v>32</v>
      </c>
      <c r="J93" s="116">
        <f>IF('2_Saisie'!O96=0,"",'2_Saisie'!O96)</f>
        <v>26</v>
      </c>
      <c r="K93" s="117">
        <f t="shared" si="9"/>
        <v>26</v>
      </c>
      <c r="L93" s="118">
        <f>IF('2_Saisie'!T96=0,"",'2_Saisie'!T96)</f>
        <v>52</v>
      </c>
      <c r="M93" s="119">
        <f t="shared" si="11"/>
        <v>52</v>
      </c>
      <c r="N93" s="120">
        <f>IF('2_Saisie'!U96=0,"",'2_Saisie'!U96)</f>
        <v>110</v>
      </c>
      <c r="O93" s="121">
        <f t="shared" si="10"/>
        <v>110</v>
      </c>
      <c r="Q93" s="69"/>
    </row>
    <row r="94" spans="1:17" x14ac:dyDescent="0.25">
      <c r="A94" s="80">
        <f>'2_Saisie'!A97</f>
        <v>91</v>
      </c>
      <c r="B94" s="70" t="str">
        <f>IF(ISBLANK('2_Saisie'!B97),"",'2_Saisie'!B97)</f>
        <v/>
      </c>
      <c r="C94" s="181" t="str">
        <f>IF(ISBLANK('2_Saisie'!C97),"",'2_Saisie'!C97)</f>
        <v/>
      </c>
      <c r="D94" s="112" t="str">
        <f>IF(ISBLANK('2_Saisie'!D97),"",'2_Saisie'!D97)</f>
        <v/>
      </c>
      <c r="E9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4" s="113" t="str">
        <f>IF(ISBLANK('2_Saisie'!E97),"",'2_Saisie'!E97)</f>
        <v/>
      </c>
      <c r="G9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4" s="114">
        <f>IF('2_Saisie'!J97=0,"",'2_Saisie'!J97)</f>
        <v>32</v>
      </c>
      <c r="I94" s="115">
        <f t="shared" si="8"/>
        <v>32</v>
      </c>
      <c r="J94" s="116">
        <f>IF('2_Saisie'!O97=0,"",'2_Saisie'!O97)</f>
        <v>26</v>
      </c>
      <c r="K94" s="117">
        <f t="shared" si="9"/>
        <v>26</v>
      </c>
      <c r="L94" s="118">
        <f>IF('2_Saisie'!T97=0,"",'2_Saisie'!T97)</f>
        <v>52</v>
      </c>
      <c r="M94" s="119">
        <f t="shared" si="11"/>
        <v>52</v>
      </c>
      <c r="N94" s="120">
        <f>IF('2_Saisie'!U97=0,"",'2_Saisie'!U97)</f>
        <v>110</v>
      </c>
      <c r="O94" s="121">
        <f t="shared" si="10"/>
        <v>110</v>
      </c>
      <c r="Q94" s="69"/>
    </row>
    <row r="95" spans="1:17" x14ac:dyDescent="0.25">
      <c r="A95" s="80">
        <f>'2_Saisie'!A98</f>
        <v>92</v>
      </c>
      <c r="B95" s="70" t="str">
        <f>IF(ISBLANK('2_Saisie'!B98),"",'2_Saisie'!B98)</f>
        <v/>
      </c>
      <c r="C95" s="181" t="str">
        <f>IF(ISBLANK('2_Saisie'!C98),"",'2_Saisie'!C98)</f>
        <v/>
      </c>
      <c r="D95" s="112" t="str">
        <f>IF(ISBLANK('2_Saisie'!D98),"",'2_Saisie'!D98)</f>
        <v/>
      </c>
      <c r="E9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5" s="113" t="str">
        <f>IF(ISBLANK('2_Saisie'!E98),"",'2_Saisie'!E98)</f>
        <v/>
      </c>
      <c r="G9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5" s="114">
        <f>IF('2_Saisie'!J98=0,"",'2_Saisie'!J98)</f>
        <v>32</v>
      </c>
      <c r="I95" s="115">
        <f t="shared" si="8"/>
        <v>32</v>
      </c>
      <c r="J95" s="116">
        <f>IF('2_Saisie'!O98=0,"",'2_Saisie'!O98)</f>
        <v>26</v>
      </c>
      <c r="K95" s="117">
        <f t="shared" si="9"/>
        <v>26</v>
      </c>
      <c r="L95" s="118">
        <f>IF('2_Saisie'!T98=0,"",'2_Saisie'!T98)</f>
        <v>52</v>
      </c>
      <c r="M95" s="119">
        <f t="shared" si="11"/>
        <v>52</v>
      </c>
      <c r="N95" s="120">
        <f>IF('2_Saisie'!U98=0,"",'2_Saisie'!U98)</f>
        <v>110</v>
      </c>
      <c r="O95" s="121">
        <f t="shared" si="10"/>
        <v>110</v>
      </c>
      <c r="Q95" s="69"/>
    </row>
    <row r="96" spans="1:17" x14ac:dyDescent="0.25">
      <c r="A96" s="80">
        <f>'2_Saisie'!A99</f>
        <v>93</v>
      </c>
      <c r="B96" s="70" t="str">
        <f>IF(ISBLANK('2_Saisie'!B99),"",'2_Saisie'!B99)</f>
        <v/>
      </c>
      <c r="C96" s="181" t="str">
        <f>IF(ISBLANK('2_Saisie'!C99),"",'2_Saisie'!C99)</f>
        <v/>
      </c>
      <c r="D96" s="112" t="str">
        <f>IF(ISBLANK('2_Saisie'!D99),"",'2_Saisie'!D99)</f>
        <v/>
      </c>
      <c r="E9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6" s="113" t="str">
        <f>IF(ISBLANK('2_Saisie'!E99),"",'2_Saisie'!E99)</f>
        <v/>
      </c>
      <c r="G9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6" s="114">
        <f>IF('2_Saisie'!J99=0,"",'2_Saisie'!J99)</f>
        <v>32</v>
      </c>
      <c r="I96" s="115">
        <f t="shared" si="8"/>
        <v>32</v>
      </c>
      <c r="J96" s="116">
        <f>IF('2_Saisie'!O99=0,"",'2_Saisie'!O99)</f>
        <v>26</v>
      </c>
      <c r="K96" s="117">
        <f t="shared" si="9"/>
        <v>26</v>
      </c>
      <c r="L96" s="118">
        <f>IF('2_Saisie'!T99=0,"",'2_Saisie'!T99)</f>
        <v>52</v>
      </c>
      <c r="M96" s="119">
        <f t="shared" si="11"/>
        <v>52</v>
      </c>
      <c r="N96" s="120">
        <f>IF('2_Saisie'!U99=0,"",'2_Saisie'!U99)</f>
        <v>110</v>
      </c>
      <c r="O96" s="121">
        <f t="shared" si="10"/>
        <v>110</v>
      </c>
      <c r="Q96" s="69"/>
    </row>
    <row r="97" spans="1:17" x14ac:dyDescent="0.25">
      <c r="A97" s="80">
        <f>'2_Saisie'!A100</f>
        <v>94</v>
      </c>
      <c r="B97" s="70" t="str">
        <f>IF(ISBLANK('2_Saisie'!B100),"",'2_Saisie'!B100)</f>
        <v/>
      </c>
      <c r="C97" s="181" t="str">
        <f>IF(ISBLANK('2_Saisie'!C100),"",'2_Saisie'!C100)</f>
        <v/>
      </c>
      <c r="D97" s="112" t="str">
        <f>IF(ISBLANK('2_Saisie'!D100),"",'2_Saisie'!D100)</f>
        <v/>
      </c>
      <c r="E9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7" s="113" t="str">
        <f>IF(ISBLANK('2_Saisie'!E100),"",'2_Saisie'!E100)</f>
        <v/>
      </c>
      <c r="G9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7" s="114">
        <f>IF('2_Saisie'!J100=0,"",'2_Saisie'!J100)</f>
        <v>32</v>
      </c>
      <c r="I97" s="115">
        <f t="shared" si="8"/>
        <v>32</v>
      </c>
      <c r="J97" s="116">
        <f>IF('2_Saisie'!O100=0,"",'2_Saisie'!O100)</f>
        <v>26</v>
      </c>
      <c r="K97" s="117">
        <f t="shared" si="9"/>
        <v>26</v>
      </c>
      <c r="L97" s="118">
        <f>IF('2_Saisie'!T100=0,"",'2_Saisie'!T100)</f>
        <v>52</v>
      </c>
      <c r="M97" s="119">
        <f t="shared" si="11"/>
        <v>52</v>
      </c>
      <c r="N97" s="120">
        <f>IF('2_Saisie'!U100=0,"",'2_Saisie'!U100)</f>
        <v>110</v>
      </c>
      <c r="O97" s="121">
        <f t="shared" si="10"/>
        <v>110</v>
      </c>
      <c r="Q97" s="69"/>
    </row>
    <row r="98" spans="1:17" x14ac:dyDescent="0.25">
      <c r="A98" s="80">
        <f>'2_Saisie'!A101</f>
        <v>95</v>
      </c>
      <c r="B98" s="70" t="str">
        <f>IF(ISBLANK('2_Saisie'!B101),"",'2_Saisie'!B101)</f>
        <v/>
      </c>
      <c r="C98" s="181" t="str">
        <f>IF(ISBLANK('2_Saisie'!C101),"",'2_Saisie'!C101)</f>
        <v/>
      </c>
      <c r="D98" s="112" t="str">
        <f>IF(ISBLANK('2_Saisie'!D101),"",'2_Saisie'!D101)</f>
        <v/>
      </c>
      <c r="E9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8" s="113" t="str">
        <f>IF(ISBLANK('2_Saisie'!E101),"",'2_Saisie'!E101)</f>
        <v/>
      </c>
      <c r="G9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8" s="114">
        <f>IF('2_Saisie'!J101=0,"",'2_Saisie'!J101)</f>
        <v>32</v>
      </c>
      <c r="I98" s="115">
        <f t="shared" si="8"/>
        <v>32</v>
      </c>
      <c r="J98" s="116">
        <f>IF('2_Saisie'!O101=0,"",'2_Saisie'!O101)</f>
        <v>26</v>
      </c>
      <c r="K98" s="117">
        <f t="shared" si="9"/>
        <v>26</v>
      </c>
      <c r="L98" s="118">
        <f>IF('2_Saisie'!T101=0,"",'2_Saisie'!T101)</f>
        <v>52</v>
      </c>
      <c r="M98" s="119">
        <f t="shared" si="11"/>
        <v>52</v>
      </c>
      <c r="N98" s="120">
        <f>IF('2_Saisie'!U101=0,"",'2_Saisie'!U101)</f>
        <v>110</v>
      </c>
      <c r="O98" s="121">
        <f t="shared" si="10"/>
        <v>110</v>
      </c>
      <c r="Q98" s="69"/>
    </row>
    <row r="99" spans="1:17" x14ac:dyDescent="0.25">
      <c r="A99" s="80">
        <f>'2_Saisie'!A102</f>
        <v>96</v>
      </c>
      <c r="B99" s="70" t="str">
        <f>IF(ISBLANK('2_Saisie'!B102),"",'2_Saisie'!B102)</f>
        <v/>
      </c>
      <c r="C99" s="181" t="str">
        <f>IF(ISBLANK('2_Saisie'!C102),"",'2_Saisie'!C102)</f>
        <v/>
      </c>
      <c r="D99" s="112" t="str">
        <f>IF(ISBLANK('2_Saisie'!D102),"",'2_Saisie'!D102)</f>
        <v/>
      </c>
      <c r="E9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99" s="113" t="str">
        <f>IF(ISBLANK('2_Saisie'!E102),"",'2_Saisie'!E102)</f>
        <v/>
      </c>
      <c r="G9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99" s="114">
        <f>IF('2_Saisie'!J102=0,"",'2_Saisie'!J102)</f>
        <v>32</v>
      </c>
      <c r="I99" s="115">
        <f t="shared" si="8"/>
        <v>32</v>
      </c>
      <c r="J99" s="116">
        <f>IF('2_Saisie'!O102=0,"",'2_Saisie'!O102)</f>
        <v>26</v>
      </c>
      <c r="K99" s="117">
        <f t="shared" si="9"/>
        <v>26</v>
      </c>
      <c r="L99" s="118">
        <f>IF('2_Saisie'!T102=0,"",'2_Saisie'!T102)</f>
        <v>52</v>
      </c>
      <c r="M99" s="119">
        <f t="shared" si="11"/>
        <v>52</v>
      </c>
      <c r="N99" s="120">
        <f>IF('2_Saisie'!U102=0,"",'2_Saisie'!U102)</f>
        <v>110</v>
      </c>
      <c r="O99" s="121">
        <f t="shared" si="10"/>
        <v>110</v>
      </c>
      <c r="Q99" s="69"/>
    </row>
    <row r="100" spans="1:17" x14ac:dyDescent="0.25">
      <c r="A100" s="80">
        <f>'2_Saisie'!A103</f>
        <v>97</v>
      </c>
      <c r="B100" s="70" t="str">
        <f>IF(ISBLANK('2_Saisie'!B103),"",'2_Saisie'!B103)</f>
        <v/>
      </c>
      <c r="C100" s="181" t="str">
        <f>IF(ISBLANK('2_Saisie'!C103),"",'2_Saisie'!C103)</f>
        <v/>
      </c>
      <c r="D100" s="112" t="str">
        <f>IF(ISBLANK('2_Saisie'!D103),"",'2_Saisie'!D103)</f>
        <v/>
      </c>
      <c r="E10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0" s="113" t="str">
        <f>IF(ISBLANK('2_Saisie'!E103),"",'2_Saisie'!E103)</f>
        <v/>
      </c>
      <c r="G10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0" s="114">
        <f>IF('2_Saisie'!J103=0,"",'2_Saisie'!J103)</f>
        <v>32</v>
      </c>
      <c r="I100" s="115">
        <f t="shared" ref="I100:I131" si="12">H100</f>
        <v>32</v>
      </c>
      <c r="J100" s="116">
        <f>IF('2_Saisie'!O103=0,"",'2_Saisie'!O103)</f>
        <v>26</v>
      </c>
      <c r="K100" s="117">
        <f t="shared" ref="K100:K131" si="13">J100</f>
        <v>26</v>
      </c>
      <c r="L100" s="118">
        <f>IF('2_Saisie'!T103=0,"",'2_Saisie'!T103)</f>
        <v>52</v>
      </c>
      <c r="M100" s="119">
        <f t="shared" si="11"/>
        <v>52</v>
      </c>
      <c r="N100" s="120">
        <f>IF('2_Saisie'!U103=0,"",'2_Saisie'!U103)</f>
        <v>110</v>
      </c>
      <c r="O100" s="121">
        <f t="shared" ref="O100:O131" si="14">N100</f>
        <v>110</v>
      </c>
      <c r="Q100" s="69"/>
    </row>
    <row r="101" spans="1:17" x14ac:dyDescent="0.25">
      <c r="A101" s="80">
        <f>'2_Saisie'!A104</f>
        <v>98</v>
      </c>
      <c r="B101" s="70" t="str">
        <f>IF(ISBLANK('2_Saisie'!B104),"",'2_Saisie'!B104)</f>
        <v/>
      </c>
      <c r="C101" s="181" t="str">
        <f>IF(ISBLANK('2_Saisie'!C104),"",'2_Saisie'!C104)</f>
        <v/>
      </c>
      <c r="D101" s="112" t="str">
        <f>IF(ISBLANK('2_Saisie'!D104),"",'2_Saisie'!D104)</f>
        <v/>
      </c>
      <c r="E10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1" s="113" t="str">
        <f>IF(ISBLANK('2_Saisie'!E104),"",'2_Saisie'!E104)</f>
        <v/>
      </c>
      <c r="G10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1" s="114">
        <f>IF('2_Saisie'!J104=0,"",'2_Saisie'!J104)</f>
        <v>32</v>
      </c>
      <c r="I101" s="115">
        <f t="shared" si="12"/>
        <v>32</v>
      </c>
      <c r="J101" s="116">
        <f>IF('2_Saisie'!O104=0,"",'2_Saisie'!O104)</f>
        <v>26</v>
      </c>
      <c r="K101" s="117">
        <f t="shared" si="13"/>
        <v>26</v>
      </c>
      <c r="L101" s="118">
        <f>IF('2_Saisie'!T104=0,"",'2_Saisie'!T104)</f>
        <v>52</v>
      </c>
      <c r="M101" s="119">
        <f t="shared" ref="M101:M132" si="15">L101</f>
        <v>52</v>
      </c>
      <c r="N101" s="120">
        <f>IF('2_Saisie'!U104=0,"",'2_Saisie'!U104)</f>
        <v>110</v>
      </c>
      <c r="O101" s="121">
        <f t="shared" si="14"/>
        <v>110</v>
      </c>
      <c r="Q101" s="69"/>
    </row>
    <row r="102" spans="1:17" x14ac:dyDescent="0.25">
      <c r="A102" s="80">
        <f>'2_Saisie'!A105</f>
        <v>99</v>
      </c>
      <c r="B102" s="70" t="str">
        <f>IF(ISBLANK('2_Saisie'!B105),"",'2_Saisie'!B105)</f>
        <v/>
      </c>
      <c r="C102" s="181" t="str">
        <f>IF(ISBLANK('2_Saisie'!C105),"",'2_Saisie'!C105)</f>
        <v/>
      </c>
      <c r="D102" s="112" t="str">
        <f>IF(ISBLANK('2_Saisie'!D105),"",'2_Saisie'!D105)</f>
        <v/>
      </c>
      <c r="E10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2" s="113" t="str">
        <f>IF(ISBLANK('2_Saisie'!E105),"",'2_Saisie'!E105)</f>
        <v/>
      </c>
      <c r="G10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2" s="114">
        <f>IF('2_Saisie'!J105=0,"",'2_Saisie'!J105)</f>
        <v>32</v>
      </c>
      <c r="I102" s="115">
        <f t="shared" si="12"/>
        <v>32</v>
      </c>
      <c r="J102" s="116">
        <f>IF('2_Saisie'!O105=0,"",'2_Saisie'!O105)</f>
        <v>26</v>
      </c>
      <c r="K102" s="117">
        <f t="shared" si="13"/>
        <v>26</v>
      </c>
      <c r="L102" s="118">
        <f>IF('2_Saisie'!T105=0,"",'2_Saisie'!T105)</f>
        <v>52</v>
      </c>
      <c r="M102" s="119">
        <f t="shared" si="15"/>
        <v>52</v>
      </c>
      <c r="N102" s="120">
        <f>IF('2_Saisie'!U105=0,"",'2_Saisie'!U105)</f>
        <v>110</v>
      </c>
      <c r="O102" s="121">
        <f t="shared" si="14"/>
        <v>110</v>
      </c>
      <c r="Q102" s="69"/>
    </row>
    <row r="103" spans="1:17" x14ac:dyDescent="0.25">
      <c r="A103" s="80">
        <f>'2_Saisie'!A106</f>
        <v>100</v>
      </c>
      <c r="B103" s="70" t="str">
        <f>IF(ISBLANK('2_Saisie'!B106),"",'2_Saisie'!B106)</f>
        <v/>
      </c>
      <c r="C103" s="181" t="str">
        <f>IF(ISBLANK('2_Saisie'!C106),"",'2_Saisie'!C106)</f>
        <v/>
      </c>
      <c r="D103" s="112" t="str">
        <f>IF(ISBLANK('2_Saisie'!D106),"",'2_Saisie'!D106)</f>
        <v/>
      </c>
      <c r="E10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3" s="113" t="str">
        <f>IF(ISBLANK('2_Saisie'!E106),"",'2_Saisie'!E106)</f>
        <v/>
      </c>
      <c r="G10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3" s="114">
        <f>IF('2_Saisie'!J106=0,"",'2_Saisie'!J106)</f>
        <v>32</v>
      </c>
      <c r="I103" s="115">
        <f t="shared" si="12"/>
        <v>32</v>
      </c>
      <c r="J103" s="116">
        <f>IF('2_Saisie'!O106=0,"",'2_Saisie'!O106)</f>
        <v>26</v>
      </c>
      <c r="K103" s="117">
        <f t="shared" si="13"/>
        <v>26</v>
      </c>
      <c r="L103" s="118">
        <f>IF('2_Saisie'!T106=0,"",'2_Saisie'!T106)</f>
        <v>52</v>
      </c>
      <c r="M103" s="119">
        <f t="shared" si="15"/>
        <v>52</v>
      </c>
      <c r="N103" s="120">
        <f>IF('2_Saisie'!U106=0,"",'2_Saisie'!U106)</f>
        <v>110</v>
      </c>
      <c r="O103" s="121">
        <f t="shared" si="14"/>
        <v>110</v>
      </c>
      <c r="Q103" s="69"/>
    </row>
    <row r="104" spans="1:17" x14ac:dyDescent="0.25">
      <c r="A104" s="80">
        <f>'2_Saisie'!A107</f>
        <v>101</v>
      </c>
      <c r="B104" s="70" t="str">
        <f>IF(ISBLANK('2_Saisie'!B107),"",'2_Saisie'!B107)</f>
        <v/>
      </c>
      <c r="C104" s="181" t="str">
        <f>IF(ISBLANK('2_Saisie'!C107),"",'2_Saisie'!C107)</f>
        <v/>
      </c>
      <c r="D104" s="112" t="str">
        <f>IF(ISBLANK('2_Saisie'!D107),"",'2_Saisie'!D107)</f>
        <v/>
      </c>
      <c r="E10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4" s="113" t="str">
        <f>IF(ISBLANK('2_Saisie'!E107),"",'2_Saisie'!E107)</f>
        <v/>
      </c>
      <c r="G10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4" s="114">
        <f>IF('2_Saisie'!J107=0,"",'2_Saisie'!J107)</f>
        <v>32</v>
      </c>
      <c r="I104" s="115">
        <f t="shared" si="12"/>
        <v>32</v>
      </c>
      <c r="J104" s="116">
        <f>IF('2_Saisie'!O107=0,"",'2_Saisie'!O107)</f>
        <v>26</v>
      </c>
      <c r="K104" s="117">
        <f t="shared" si="13"/>
        <v>26</v>
      </c>
      <c r="L104" s="118">
        <f>IF('2_Saisie'!T107=0,"",'2_Saisie'!T107)</f>
        <v>52</v>
      </c>
      <c r="M104" s="119">
        <f t="shared" si="15"/>
        <v>52</v>
      </c>
      <c r="N104" s="120">
        <f>IF('2_Saisie'!U107=0,"",'2_Saisie'!U107)</f>
        <v>110</v>
      </c>
      <c r="O104" s="121">
        <f t="shared" si="14"/>
        <v>110</v>
      </c>
      <c r="Q104" s="69"/>
    </row>
    <row r="105" spans="1:17" x14ac:dyDescent="0.25">
      <c r="A105" s="80">
        <f>'2_Saisie'!A108</f>
        <v>102</v>
      </c>
      <c r="B105" s="70" t="str">
        <f>IF(ISBLANK('2_Saisie'!B108),"",'2_Saisie'!B108)</f>
        <v/>
      </c>
      <c r="C105" s="181" t="str">
        <f>IF(ISBLANK('2_Saisie'!C108),"",'2_Saisie'!C108)</f>
        <v/>
      </c>
      <c r="D105" s="112" t="str">
        <f>IF(ISBLANK('2_Saisie'!D108),"",'2_Saisie'!D108)</f>
        <v/>
      </c>
      <c r="E10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5" s="113" t="str">
        <f>IF(ISBLANK('2_Saisie'!E108),"",'2_Saisie'!E108)</f>
        <v/>
      </c>
      <c r="G10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5" s="114">
        <f>IF('2_Saisie'!J108=0,"",'2_Saisie'!J108)</f>
        <v>32</v>
      </c>
      <c r="I105" s="115">
        <f t="shared" si="12"/>
        <v>32</v>
      </c>
      <c r="J105" s="116">
        <f>IF('2_Saisie'!O108=0,"",'2_Saisie'!O108)</f>
        <v>26</v>
      </c>
      <c r="K105" s="117">
        <f t="shared" si="13"/>
        <v>26</v>
      </c>
      <c r="L105" s="118">
        <f>IF('2_Saisie'!T108=0,"",'2_Saisie'!T108)</f>
        <v>52</v>
      </c>
      <c r="M105" s="119">
        <f t="shared" si="15"/>
        <v>52</v>
      </c>
      <c r="N105" s="120">
        <f>IF('2_Saisie'!U108=0,"",'2_Saisie'!U108)</f>
        <v>110</v>
      </c>
      <c r="O105" s="121">
        <f t="shared" si="14"/>
        <v>110</v>
      </c>
      <c r="Q105" s="69"/>
    </row>
    <row r="106" spans="1:17" x14ac:dyDescent="0.25">
      <c r="A106" s="80">
        <f>'2_Saisie'!A109</f>
        <v>103</v>
      </c>
      <c r="B106" s="70" t="str">
        <f>IF(ISBLANK('2_Saisie'!B109),"",'2_Saisie'!B109)</f>
        <v/>
      </c>
      <c r="C106" s="181" t="str">
        <f>IF(ISBLANK('2_Saisie'!C109),"",'2_Saisie'!C109)</f>
        <v/>
      </c>
      <c r="D106" s="112" t="str">
        <f>IF(ISBLANK('2_Saisie'!D109),"",'2_Saisie'!D109)</f>
        <v/>
      </c>
      <c r="E10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6" s="113" t="str">
        <f>IF(ISBLANK('2_Saisie'!E109),"",'2_Saisie'!E109)</f>
        <v/>
      </c>
      <c r="G10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6" s="114">
        <f>IF('2_Saisie'!J109=0,"",'2_Saisie'!J109)</f>
        <v>32</v>
      </c>
      <c r="I106" s="115">
        <f t="shared" si="12"/>
        <v>32</v>
      </c>
      <c r="J106" s="116">
        <f>IF('2_Saisie'!O109=0,"",'2_Saisie'!O109)</f>
        <v>26</v>
      </c>
      <c r="K106" s="117">
        <f t="shared" si="13"/>
        <v>26</v>
      </c>
      <c r="L106" s="118">
        <f>IF('2_Saisie'!T109=0,"",'2_Saisie'!T109)</f>
        <v>52</v>
      </c>
      <c r="M106" s="119">
        <f t="shared" si="15"/>
        <v>52</v>
      </c>
      <c r="N106" s="120">
        <f>IF('2_Saisie'!U109=0,"",'2_Saisie'!U109)</f>
        <v>110</v>
      </c>
      <c r="O106" s="121">
        <f t="shared" si="14"/>
        <v>110</v>
      </c>
      <c r="Q106" s="69"/>
    </row>
    <row r="107" spans="1:17" x14ac:dyDescent="0.25">
      <c r="A107" s="80">
        <f>'2_Saisie'!A110</f>
        <v>104</v>
      </c>
      <c r="B107" s="70" t="str">
        <f>IF(ISBLANK('2_Saisie'!B110),"",'2_Saisie'!B110)</f>
        <v/>
      </c>
      <c r="C107" s="181" t="str">
        <f>IF(ISBLANK('2_Saisie'!C110),"",'2_Saisie'!C110)</f>
        <v/>
      </c>
      <c r="D107" s="112" t="str">
        <f>IF(ISBLANK('2_Saisie'!D110),"",'2_Saisie'!D110)</f>
        <v/>
      </c>
      <c r="E10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7" s="113" t="str">
        <f>IF(ISBLANK('2_Saisie'!E110),"",'2_Saisie'!E110)</f>
        <v/>
      </c>
      <c r="G10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7" s="114">
        <f>IF('2_Saisie'!J110=0,"",'2_Saisie'!J110)</f>
        <v>32</v>
      </c>
      <c r="I107" s="115">
        <f t="shared" si="12"/>
        <v>32</v>
      </c>
      <c r="J107" s="116">
        <f>IF('2_Saisie'!O110=0,"",'2_Saisie'!O110)</f>
        <v>26</v>
      </c>
      <c r="K107" s="117">
        <f t="shared" si="13"/>
        <v>26</v>
      </c>
      <c r="L107" s="118">
        <f>IF('2_Saisie'!T110=0,"",'2_Saisie'!T110)</f>
        <v>52</v>
      </c>
      <c r="M107" s="119">
        <f t="shared" si="15"/>
        <v>52</v>
      </c>
      <c r="N107" s="120">
        <f>IF('2_Saisie'!U110=0,"",'2_Saisie'!U110)</f>
        <v>110</v>
      </c>
      <c r="O107" s="121">
        <f t="shared" si="14"/>
        <v>110</v>
      </c>
      <c r="Q107" s="69"/>
    </row>
    <row r="108" spans="1:17" x14ac:dyDescent="0.25">
      <c r="A108" s="80">
        <f>'2_Saisie'!A111</f>
        <v>105</v>
      </c>
      <c r="B108" s="70" t="str">
        <f>IF(ISBLANK('2_Saisie'!B111),"",'2_Saisie'!B111)</f>
        <v/>
      </c>
      <c r="C108" s="181" t="str">
        <f>IF(ISBLANK('2_Saisie'!C111),"",'2_Saisie'!C111)</f>
        <v/>
      </c>
      <c r="D108" s="112" t="str">
        <f>IF(ISBLANK('2_Saisie'!D111),"",'2_Saisie'!D111)</f>
        <v/>
      </c>
      <c r="E10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8" s="113" t="str">
        <f>IF(ISBLANK('2_Saisie'!E111),"",'2_Saisie'!E111)</f>
        <v/>
      </c>
      <c r="G10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8" s="114">
        <f>IF('2_Saisie'!J111=0,"",'2_Saisie'!J111)</f>
        <v>32</v>
      </c>
      <c r="I108" s="115">
        <f t="shared" si="12"/>
        <v>32</v>
      </c>
      <c r="J108" s="116">
        <f>IF('2_Saisie'!O111=0,"",'2_Saisie'!O111)</f>
        <v>26</v>
      </c>
      <c r="K108" s="117">
        <f t="shared" si="13"/>
        <v>26</v>
      </c>
      <c r="L108" s="118">
        <f>IF('2_Saisie'!T111=0,"",'2_Saisie'!T111)</f>
        <v>52</v>
      </c>
      <c r="M108" s="119">
        <f t="shared" si="15"/>
        <v>52</v>
      </c>
      <c r="N108" s="120">
        <f>IF('2_Saisie'!U111=0,"",'2_Saisie'!U111)</f>
        <v>110</v>
      </c>
      <c r="O108" s="121">
        <f t="shared" si="14"/>
        <v>110</v>
      </c>
      <c r="Q108" s="69"/>
    </row>
    <row r="109" spans="1:17" x14ac:dyDescent="0.25">
      <c r="A109" s="80">
        <f>'2_Saisie'!A112</f>
        <v>106</v>
      </c>
      <c r="B109" s="70" t="str">
        <f>IF(ISBLANK('2_Saisie'!B112),"",'2_Saisie'!B112)</f>
        <v/>
      </c>
      <c r="C109" s="181" t="str">
        <f>IF(ISBLANK('2_Saisie'!C112),"",'2_Saisie'!C112)</f>
        <v/>
      </c>
      <c r="D109" s="112" t="str">
        <f>IF(ISBLANK('2_Saisie'!D112),"",'2_Saisie'!D112)</f>
        <v/>
      </c>
      <c r="E10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09" s="113" t="str">
        <f>IF(ISBLANK('2_Saisie'!E112),"",'2_Saisie'!E112)</f>
        <v/>
      </c>
      <c r="G10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09" s="114">
        <f>IF('2_Saisie'!J112=0,"",'2_Saisie'!J112)</f>
        <v>32</v>
      </c>
      <c r="I109" s="115">
        <f t="shared" si="12"/>
        <v>32</v>
      </c>
      <c r="J109" s="116">
        <f>IF('2_Saisie'!O112=0,"",'2_Saisie'!O112)</f>
        <v>26</v>
      </c>
      <c r="K109" s="117">
        <f t="shared" si="13"/>
        <v>26</v>
      </c>
      <c r="L109" s="118">
        <f>IF('2_Saisie'!T112=0,"",'2_Saisie'!T112)</f>
        <v>52</v>
      </c>
      <c r="M109" s="119">
        <f t="shared" si="15"/>
        <v>52</v>
      </c>
      <c r="N109" s="120">
        <f>IF('2_Saisie'!U112=0,"",'2_Saisie'!U112)</f>
        <v>110</v>
      </c>
      <c r="O109" s="121">
        <f t="shared" si="14"/>
        <v>110</v>
      </c>
      <c r="Q109" s="69"/>
    </row>
    <row r="110" spans="1:17" x14ac:dyDescent="0.25">
      <c r="A110" s="80">
        <f>'2_Saisie'!A113</f>
        <v>107</v>
      </c>
      <c r="B110" s="70" t="str">
        <f>IF(ISBLANK('2_Saisie'!B113),"",'2_Saisie'!B113)</f>
        <v/>
      </c>
      <c r="C110" s="181" t="str">
        <f>IF(ISBLANK('2_Saisie'!C113),"",'2_Saisie'!C113)</f>
        <v/>
      </c>
      <c r="D110" s="112" t="str">
        <f>IF(ISBLANK('2_Saisie'!D113),"",'2_Saisie'!D113)</f>
        <v/>
      </c>
      <c r="E11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0" s="113" t="str">
        <f>IF(ISBLANK('2_Saisie'!E113),"",'2_Saisie'!E113)</f>
        <v/>
      </c>
      <c r="G11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0" s="114">
        <f>IF('2_Saisie'!J113=0,"",'2_Saisie'!J113)</f>
        <v>32</v>
      </c>
      <c r="I110" s="115">
        <f t="shared" si="12"/>
        <v>32</v>
      </c>
      <c r="J110" s="116">
        <f>IF('2_Saisie'!O113=0,"",'2_Saisie'!O113)</f>
        <v>26</v>
      </c>
      <c r="K110" s="117">
        <f t="shared" si="13"/>
        <v>26</v>
      </c>
      <c r="L110" s="118">
        <f>IF('2_Saisie'!T113=0,"",'2_Saisie'!T113)</f>
        <v>52</v>
      </c>
      <c r="M110" s="119">
        <f t="shared" si="15"/>
        <v>52</v>
      </c>
      <c r="N110" s="120">
        <f>IF('2_Saisie'!U113=0,"",'2_Saisie'!U113)</f>
        <v>110</v>
      </c>
      <c r="O110" s="121">
        <f t="shared" si="14"/>
        <v>110</v>
      </c>
      <c r="Q110" s="69"/>
    </row>
    <row r="111" spans="1:17" x14ac:dyDescent="0.25">
      <c r="A111" s="80">
        <f>'2_Saisie'!A114</f>
        <v>108</v>
      </c>
      <c r="B111" s="70" t="str">
        <f>IF(ISBLANK('2_Saisie'!B114),"",'2_Saisie'!B114)</f>
        <v/>
      </c>
      <c r="C111" s="181" t="str">
        <f>IF(ISBLANK('2_Saisie'!C114),"",'2_Saisie'!C114)</f>
        <v/>
      </c>
      <c r="D111" s="112" t="str">
        <f>IF(ISBLANK('2_Saisie'!D114),"",'2_Saisie'!D114)</f>
        <v/>
      </c>
      <c r="E11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1" s="113" t="str">
        <f>IF(ISBLANK('2_Saisie'!E114),"",'2_Saisie'!E114)</f>
        <v/>
      </c>
      <c r="G11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1" s="114">
        <f>IF('2_Saisie'!J114=0,"",'2_Saisie'!J114)</f>
        <v>32</v>
      </c>
      <c r="I111" s="115">
        <f t="shared" si="12"/>
        <v>32</v>
      </c>
      <c r="J111" s="116">
        <f>IF('2_Saisie'!O114=0,"",'2_Saisie'!O114)</f>
        <v>26</v>
      </c>
      <c r="K111" s="117">
        <f t="shared" si="13"/>
        <v>26</v>
      </c>
      <c r="L111" s="118">
        <f>IF('2_Saisie'!T114=0,"",'2_Saisie'!T114)</f>
        <v>52</v>
      </c>
      <c r="M111" s="119">
        <f t="shared" si="15"/>
        <v>52</v>
      </c>
      <c r="N111" s="120">
        <f>IF('2_Saisie'!U114=0,"",'2_Saisie'!U114)</f>
        <v>110</v>
      </c>
      <c r="O111" s="121">
        <f t="shared" si="14"/>
        <v>110</v>
      </c>
      <c r="Q111" s="69"/>
    </row>
    <row r="112" spans="1:17" x14ac:dyDescent="0.25">
      <c r="A112" s="80">
        <f>'2_Saisie'!A115</f>
        <v>109</v>
      </c>
      <c r="B112" s="70" t="str">
        <f>IF(ISBLANK('2_Saisie'!B115),"",'2_Saisie'!B115)</f>
        <v/>
      </c>
      <c r="C112" s="181" t="str">
        <f>IF(ISBLANK('2_Saisie'!C115),"",'2_Saisie'!C115)</f>
        <v/>
      </c>
      <c r="D112" s="112" t="str">
        <f>IF(ISBLANK('2_Saisie'!D115),"",'2_Saisie'!D115)</f>
        <v/>
      </c>
      <c r="E11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2" s="113" t="str">
        <f>IF(ISBLANK('2_Saisie'!E115),"",'2_Saisie'!E115)</f>
        <v/>
      </c>
      <c r="G11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2" s="114">
        <f>IF('2_Saisie'!J115=0,"",'2_Saisie'!J115)</f>
        <v>32</v>
      </c>
      <c r="I112" s="115">
        <f t="shared" si="12"/>
        <v>32</v>
      </c>
      <c r="J112" s="116">
        <f>IF('2_Saisie'!O115=0,"",'2_Saisie'!O115)</f>
        <v>26</v>
      </c>
      <c r="K112" s="117">
        <f t="shared" si="13"/>
        <v>26</v>
      </c>
      <c r="L112" s="118">
        <f>IF('2_Saisie'!T115=0,"",'2_Saisie'!T115)</f>
        <v>52</v>
      </c>
      <c r="M112" s="119">
        <f t="shared" si="15"/>
        <v>52</v>
      </c>
      <c r="N112" s="120">
        <f>IF('2_Saisie'!U115=0,"",'2_Saisie'!U115)</f>
        <v>110</v>
      </c>
      <c r="O112" s="121">
        <f t="shared" si="14"/>
        <v>110</v>
      </c>
      <c r="Q112" s="69"/>
    </row>
    <row r="113" spans="1:17" x14ac:dyDescent="0.25">
      <c r="A113" s="80">
        <f>'2_Saisie'!A116</f>
        <v>110</v>
      </c>
      <c r="B113" s="70" t="str">
        <f>IF(ISBLANK('2_Saisie'!B116),"",'2_Saisie'!B116)</f>
        <v/>
      </c>
      <c r="C113" s="181" t="str">
        <f>IF(ISBLANK('2_Saisie'!C116),"",'2_Saisie'!C116)</f>
        <v/>
      </c>
      <c r="D113" s="112" t="str">
        <f>IF(ISBLANK('2_Saisie'!D116),"",'2_Saisie'!D116)</f>
        <v/>
      </c>
      <c r="E11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3" s="113" t="str">
        <f>IF(ISBLANK('2_Saisie'!E116),"",'2_Saisie'!E116)</f>
        <v/>
      </c>
      <c r="G11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3" s="114">
        <f>IF('2_Saisie'!J116=0,"",'2_Saisie'!J116)</f>
        <v>32</v>
      </c>
      <c r="I113" s="115">
        <f t="shared" si="12"/>
        <v>32</v>
      </c>
      <c r="J113" s="116">
        <f>IF('2_Saisie'!O116=0,"",'2_Saisie'!O116)</f>
        <v>26</v>
      </c>
      <c r="K113" s="117">
        <f t="shared" si="13"/>
        <v>26</v>
      </c>
      <c r="L113" s="118">
        <f>IF('2_Saisie'!T116=0,"",'2_Saisie'!T116)</f>
        <v>52</v>
      </c>
      <c r="M113" s="119">
        <f t="shared" si="15"/>
        <v>52</v>
      </c>
      <c r="N113" s="120">
        <f>IF('2_Saisie'!U116=0,"",'2_Saisie'!U116)</f>
        <v>110</v>
      </c>
      <c r="O113" s="121">
        <f t="shared" si="14"/>
        <v>110</v>
      </c>
      <c r="Q113" s="69"/>
    </row>
    <row r="114" spans="1:17" x14ac:dyDescent="0.25">
      <c r="A114" s="80">
        <f>'2_Saisie'!A117</f>
        <v>111</v>
      </c>
      <c r="B114" s="70" t="str">
        <f>IF(ISBLANK('2_Saisie'!B117),"",'2_Saisie'!B117)</f>
        <v/>
      </c>
      <c r="C114" s="181" t="str">
        <f>IF(ISBLANK('2_Saisie'!C117),"",'2_Saisie'!C117)</f>
        <v/>
      </c>
      <c r="D114" s="112" t="str">
        <f>IF(ISBLANK('2_Saisie'!D117),"",'2_Saisie'!D117)</f>
        <v/>
      </c>
      <c r="E11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4" s="113" t="str">
        <f>IF(ISBLANK('2_Saisie'!E117),"",'2_Saisie'!E117)</f>
        <v/>
      </c>
      <c r="G11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4" s="114">
        <f>IF('2_Saisie'!J117=0,"",'2_Saisie'!J117)</f>
        <v>32</v>
      </c>
      <c r="I114" s="115">
        <f t="shared" si="12"/>
        <v>32</v>
      </c>
      <c r="J114" s="116">
        <f>IF('2_Saisie'!O117=0,"",'2_Saisie'!O117)</f>
        <v>26</v>
      </c>
      <c r="K114" s="117">
        <f t="shared" si="13"/>
        <v>26</v>
      </c>
      <c r="L114" s="118">
        <f>IF('2_Saisie'!T117=0,"",'2_Saisie'!T117)</f>
        <v>52</v>
      </c>
      <c r="M114" s="119">
        <f t="shared" si="15"/>
        <v>52</v>
      </c>
      <c r="N114" s="120">
        <f>IF('2_Saisie'!U117=0,"",'2_Saisie'!U117)</f>
        <v>110</v>
      </c>
      <c r="O114" s="121">
        <f t="shared" si="14"/>
        <v>110</v>
      </c>
      <c r="Q114" s="69"/>
    </row>
    <row r="115" spans="1:17" x14ac:dyDescent="0.25">
      <c r="A115" s="80">
        <f>'2_Saisie'!A118</f>
        <v>112</v>
      </c>
      <c r="B115" s="70" t="str">
        <f>IF(ISBLANK('2_Saisie'!B118),"",'2_Saisie'!B118)</f>
        <v/>
      </c>
      <c r="C115" s="181" t="str">
        <f>IF(ISBLANK('2_Saisie'!C118),"",'2_Saisie'!C118)</f>
        <v/>
      </c>
      <c r="D115" s="112" t="str">
        <f>IF(ISBLANK('2_Saisie'!D118),"",'2_Saisie'!D118)</f>
        <v/>
      </c>
      <c r="E11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5" s="113" t="str">
        <f>IF(ISBLANK('2_Saisie'!E118),"",'2_Saisie'!E118)</f>
        <v/>
      </c>
      <c r="G11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5" s="114">
        <f>IF('2_Saisie'!J118=0,"",'2_Saisie'!J118)</f>
        <v>32</v>
      </c>
      <c r="I115" s="115">
        <f t="shared" si="12"/>
        <v>32</v>
      </c>
      <c r="J115" s="116">
        <f>IF('2_Saisie'!O118=0,"",'2_Saisie'!O118)</f>
        <v>26</v>
      </c>
      <c r="K115" s="117">
        <f t="shared" si="13"/>
        <v>26</v>
      </c>
      <c r="L115" s="118">
        <f>IF('2_Saisie'!T118=0,"",'2_Saisie'!T118)</f>
        <v>52</v>
      </c>
      <c r="M115" s="119">
        <f t="shared" si="15"/>
        <v>52</v>
      </c>
      <c r="N115" s="120">
        <f>IF('2_Saisie'!U118=0,"",'2_Saisie'!U118)</f>
        <v>110</v>
      </c>
      <c r="O115" s="121">
        <f t="shared" si="14"/>
        <v>110</v>
      </c>
      <c r="Q115" s="69"/>
    </row>
    <row r="116" spans="1:17" x14ac:dyDescent="0.25">
      <c r="A116" s="80">
        <f>'2_Saisie'!A119</f>
        <v>113</v>
      </c>
      <c r="B116" s="70" t="str">
        <f>IF(ISBLANK('2_Saisie'!B119),"",'2_Saisie'!B119)</f>
        <v/>
      </c>
      <c r="C116" s="181" t="str">
        <f>IF(ISBLANK('2_Saisie'!C119),"",'2_Saisie'!C119)</f>
        <v/>
      </c>
      <c r="D116" s="112" t="str">
        <f>IF(ISBLANK('2_Saisie'!D119),"",'2_Saisie'!D119)</f>
        <v/>
      </c>
      <c r="E11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6" s="113" t="str">
        <f>IF(ISBLANK('2_Saisie'!E119),"",'2_Saisie'!E119)</f>
        <v/>
      </c>
      <c r="G11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6" s="114">
        <f>IF('2_Saisie'!J119=0,"",'2_Saisie'!J119)</f>
        <v>32</v>
      </c>
      <c r="I116" s="115">
        <f t="shared" si="12"/>
        <v>32</v>
      </c>
      <c r="J116" s="116">
        <f>IF('2_Saisie'!O119=0,"",'2_Saisie'!O119)</f>
        <v>26</v>
      </c>
      <c r="K116" s="117">
        <f t="shared" si="13"/>
        <v>26</v>
      </c>
      <c r="L116" s="118">
        <f>IF('2_Saisie'!T119=0,"",'2_Saisie'!T119)</f>
        <v>52</v>
      </c>
      <c r="M116" s="119">
        <f t="shared" si="15"/>
        <v>52</v>
      </c>
      <c r="N116" s="120">
        <f>IF('2_Saisie'!U119=0,"",'2_Saisie'!U119)</f>
        <v>110</v>
      </c>
      <c r="O116" s="121">
        <f t="shared" si="14"/>
        <v>110</v>
      </c>
      <c r="Q116" s="69"/>
    </row>
    <row r="117" spans="1:17" x14ac:dyDescent="0.25">
      <c r="A117" s="80">
        <f>'2_Saisie'!A120</f>
        <v>114</v>
      </c>
      <c r="B117" s="70" t="str">
        <f>IF(ISBLANK('2_Saisie'!B120),"",'2_Saisie'!B120)</f>
        <v/>
      </c>
      <c r="C117" s="181" t="str">
        <f>IF(ISBLANK('2_Saisie'!C120),"",'2_Saisie'!C120)</f>
        <v/>
      </c>
      <c r="D117" s="112" t="str">
        <f>IF(ISBLANK('2_Saisie'!D120),"",'2_Saisie'!D120)</f>
        <v/>
      </c>
      <c r="E11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7" s="113" t="str">
        <f>IF(ISBLANK('2_Saisie'!E120),"",'2_Saisie'!E120)</f>
        <v/>
      </c>
      <c r="G11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7" s="114">
        <f>IF('2_Saisie'!J120=0,"",'2_Saisie'!J120)</f>
        <v>32</v>
      </c>
      <c r="I117" s="115">
        <f t="shared" si="12"/>
        <v>32</v>
      </c>
      <c r="J117" s="116">
        <f>IF('2_Saisie'!O120=0,"",'2_Saisie'!O120)</f>
        <v>26</v>
      </c>
      <c r="K117" s="117">
        <f t="shared" si="13"/>
        <v>26</v>
      </c>
      <c r="L117" s="118">
        <f>IF('2_Saisie'!T120=0,"",'2_Saisie'!T120)</f>
        <v>52</v>
      </c>
      <c r="M117" s="119">
        <f t="shared" si="15"/>
        <v>52</v>
      </c>
      <c r="N117" s="120">
        <f>IF('2_Saisie'!U120=0,"",'2_Saisie'!U120)</f>
        <v>110</v>
      </c>
      <c r="O117" s="121">
        <f t="shared" si="14"/>
        <v>110</v>
      </c>
      <c r="Q117" s="69"/>
    </row>
    <row r="118" spans="1:17" x14ac:dyDescent="0.25">
      <c r="A118" s="80">
        <f>'2_Saisie'!A121</f>
        <v>115</v>
      </c>
      <c r="B118" s="70" t="str">
        <f>IF(ISBLANK('2_Saisie'!B121),"",'2_Saisie'!B121)</f>
        <v/>
      </c>
      <c r="C118" s="181" t="str">
        <f>IF(ISBLANK('2_Saisie'!C121),"",'2_Saisie'!C121)</f>
        <v/>
      </c>
      <c r="D118" s="112" t="str">
        <f>IF(ISBLANK('2_Saisie'!D121),"",'2_Saisie'!D121)</f>
        <v/>
      </c>
      <c r="E11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8" s="113" t="str">
        <f>IF(ISBLANK('2_Saisie'!E121),"",'2_Saisie'!E121)</f>
        <v/>
      </c>
      <c r="G11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8" s="114">
        <f>IF('2_Saisie'!J121=0,"",'2_Saisie'!J121)</f>
        <v>32</v>
      </c>
      <c r="I118" s="115">
        <f t="shared" si="12"/>
        <v>32</v>
      </c>
      <c r="J118" s="116">
        <f>IF('2_Saisie'!O121=0,"",'2_Saisie'!O121)</f>
        <v>26</v>
      </c>
      <c r="K118" s="117">
        <f t="shared" si="13"/>
        <v>26</v>
      </c>
      <c r="L118" s="118">
        <f>IF('2_Saisie'!T121=0,"",'2_Saisie'!T121)</f>
        <v>52</v>
      </c>
      <c r="M118" s="119">
        <f t="shared" si="15"/>
        <v>52</v>
      </c>
      <c r="N118" s="120">
        <f>IF('2_Saisie'!U121=0,"",'2_Saisie'!U121)</f>
        <v>110</v>
      </c>
      <c r="O118" s="121">
        <f t="shared" si="14"/>
        <v>110</v>
      </c>
      <c r="Q118" s="69"/>
    </row>
    <row r="119" spans="1:17" x14ac:dyDescent="0.25">
      <c r="A119" s="80">
        <f>'2_Saisie'!A122</f>
        <v>116</v>
      </c>
      <c r="B119" s="70" t="str">
        <f>IF(ISBLANK('2_Saisie'!B122),"",'2_Saisie'!B122)</f>
        <v/>
      </c>
      <c r="C119" s="181" t="str">
        <f>IF(ISBLANK('2_Saisie'!C122),"",'2_Saisie'!C122)</f>
        <v/>
      </c>
      <c r="D119" s="112" t="str">
        <f>IF(ISBLANK('2_Saisie'!D122),"",'2_Saisie'!D122)</f>
        <v/>
      </c>
      <c r="E11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19" s="113" t="str">
        <f>IF(ISBLANK('2_Saisie'!E122),"",'2_Saisie'!E122)</f>
        <v/>
      </c>
      <c r="G11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19" s="114">
        <f>IF('2_Saisie'!J122=0,"",'2_Saisie'!J122)</f>
        <v>32</v>
      </c>
      <c r="I119" s="115">
        <f t="shared" si="12"/>
        <v>32</v>
      </c>
      <c r="J119" s="116">
        <f>IF('2_Saisie'!O122=0,"",'2_Saisie'!O122)</f>
        <v>26</v>
      </c>
      <c r="K119" s="117">
        <f t="shared" si="13"/>
        <v>26</v>
      </c>
      <c r="L119" s="118">
        <f>IF('2_Saisie'!T122=0,"",'2_Saisie'!T122)</f>
        <v>52</v>
      </c>
      <c r="M119" s="119">
        <f t="shared" si="15"/>
        <v>52</v>
      </c>
      <c r="N119" s="120">
        <f>IF('2_Saisie'!U122=0,"",'2_Saisie'!U122)</f>
        <v>110</v>
      </c>
      <c r="O119" s="121">
        <f t="shared" si="14"/>
        <v>110</v>
      </c>
      <c r="Q119" s="69"/>
    </row>
    <row r="120" spans="1:17" x14ac:dyDescent="0.25">
      <c r="A120" s="80">
        <f>'2_Saisie'!A123</f>
        <v>117</v>
      </c>
      <c r="B120" s="70" t="str">
        <f>IF(ISBLANK('2_Saisie'!B123),"",'2_Saisie'!B123)</f>
        <v/>
      </c>
      <c r="C120" s="181" t="str">
        <f>IF(ISBLANK('2_Saisie'!C123),"",'2_Saisie'!C123)</f>
        <v/>
      </c>
      <c r="D120" s="112" t="str">
        <f>IF(ISBLANK('2_Saisie'!D123),"",'2_Saisie'!D123)</f>
        <v/>
      </c>
      <c r="E12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0" s="113" t="str">
        <f>IF(ISBLANK('2_Saisie'!E123),"",'2_Saisie'!E123)</f>
        <v/>
      </c>
      <c r="G12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0" s="114">
        <f>IF('2_Saisie'!J123=0,"",'2_Saisie'!J123)</f>
        <v>32</v>
      </c>
      <c r="I120" s="115">
        <f t="shared" si="12"/>
        <v>32</v>
      </c>
      <c r="J120" s="116">
        <f>IF('2_Saisie'!O123=0,"",'2_Saisie'!O123)</f>
        <v>26</v>
      </c>
      <c r="K120" s="117">
        <f t="shared" si="13"/>
        <v>26</v>
      </c>
      <c r="L120" s="118">
        <f>IF('2_Saisie'!T123=0,"",'2_Saisie'!T123)</f>
        <v>52</v>
      </c>
      <c r="M120" s="119">
        <f t="shared" si="15"/>
        <v>52</v>
      </c>
      <c r="N120" s="120">
        <f>IF('2_Saisie'!U123=0,"",'2_Saisie'!U123)</f>
        <v>110</v>
      </c>
      <c r="O120" s="121">
        <f t="shared" si="14"/>
        <v>110</v>
      </c>
      <c r="Q120" s="69"/>
    </row>
    <row r="121" spans="1:17" x14ac:dyDescent="0.25">
      <c r="A121" s="80">
        <f>'2_Saisie'!A124</f>
        <v>118</v>
      </c>
      <c r="B121" s="70" t="str">
        <f>IF(ISBLANK('2_Saisie'!B124),"",'2_Saisie'!B124)</f>
        <v/>
      </c>
      <c r="C121" s="181" t="str">
        <f>IF(ISBLANK('2_Saisie'!C124),"",'2_Saisie'!C124)</f>
        <v/>
      </c>
      <c r="D121" s="112" t="str">
        <f>IF(ISBLANK('2_Saisie'!D124),"",'2_Saisie'!D124)</f>
        <v/>
      </c>
      <c r="E12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1" s="113" t="str">
        <f>IF(ISBLANK('2_Saisie'!E124),"",'2_Saisie'!E124)</f>
        <v/>
      </c>
      <c r="G12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1" s="114">
        <f>IF('2_Saisie'!J124=0,"",'2_Saisie'!J124)</f>
        <v>32</v>
      </c>
      <c r="I121" s="115">
        <f t="shared" si="12"/>
        <v>32</v>
      </c>
      <c r="J121" s="116">
        <f>IF('2_Saisie'!O124=0,"",'2_Saisie'!O124)</f>
        <v>26</v>
      </c>
      <c r="K121" s="117">
        <f t="shared" si="13"/>
        <v>26</v>
      </c>
      <c r="L121" s="118">
        <f>IF('2_Saisie'!T124=0,"",'2_Saisie'!T124)</f>
        <v>52</v>
      </c>
      <c r="M121" s="119">
        <f t="shared" si="15"/>
        <v>52</v>
      </c>
      <c r="N121" s="120">
        <f>IF('2_Saisie'!U124=0,"",'2_Saisie'!U124)</f>
        <v>110</v>
      </c>
      <c r="O121" s="121">
        <f t="shared" si="14"/>
        <v>110</v>
      </c>
      <c r="Q121" s="69"/>
    </row>
    <row r="122" spans="1:17" x14ac:dyDescent="0.25">
      <c r="A122" s="80">
        <f>'2_Saisie'!A125</f>
        <v>119</v>
      </c>
      <c r="B122" s="70" t="str">
        <f>IF(ISBLANK('2_Saisie'!B125),"",'2_Saisie'!B125)</f>
        <v/>
      </c>
      <c r="C122" s="181" t="str">
        <f>IF(ISBLANK('2_Saisie'!C125),"",'2_Saisie'!C125)</f>
        <v/>
      </c>
      <c r="D122" s="112" t="str">
        <f>IF(ISBLANK('2_Saisie'!D125),"",'2_Saisie'!D125)</f>
        <v/>
      </c>
      <c r="E12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2" s="113" t="str">
        <f>IF(ISBLANK('2_Saisie'!E125),"",'2_Saisie'!E125)</f>
        <v/>
      </c>
      <c r="G12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2" s="114">
        <f>IF('2_Saisie'!J125=0,"",'2_Saisie'!J125)</f>
        <v>32</v>
      </c>
      <c r="I122" s="115">
        <f t="shared" si="12"/>
        <v>32</v>
      </c>
      <c r="J122" s="116">
        <f>IF('2_Saisie'!O125=0,"",'2_Saisie'!O125)</f>
        <v>26</v>
      </c>
      <c r="K122" s="117">
        <f t="shared" si="13"/>
        <v>26</v>
      </c>
      <c r="L122" s="118">
        <f>IF('2_Saisie'!T125=0,"",'2_Saisie'!T125)</f>
        <v>52</v>
      </c>
      <c r="M122" s="119">
        <f t="shared" si="15"/>
        <v>52</v>
      </c>
      <c r="N122" s="120">
        <f>IF('2_Saisie'!U125=0,"",'2_Saisie'!U125)</f>
        <v>110</v>
      </c>
      <c r="O122" s="121">
        <f t="shared" si="14"/>
        <v>110</v>
      </c>
      <c r="Q122" s="69"/>
    </row>
    <row r="123" spans="1:17" x14ac:dyDescent="0.25">
      <c r="A123" s="80">
        <f>'2_Saisie'!A126</f>
        <v>120</v>
      </c>
      <c r="B123" s="70" t="str">
        <f>IF(ISBLANK('2_Saisie'!B126),"",'2_Saisie'!B126)</f>
        <v/>
      </c>
      <c r="C123" s="181" t="str">
        <f>IF(ISBLANK('2_Saisie'!C126),"",'2_Saisie'!C126)</f>
        <v/>
      </c>
      <c r="D123" s="112" t="str">
        <f>IF(ISBLANK('2_Saisie'!D126),"",'2_Saisie'!D126)</f>
        <v/>
      </c>
      <c r="E12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3" s="113" t="str">
        <f>IF(ISBLANK('2_Saisie'!E126),"",'2_Saisie'!E126)</f>
        <v/>
      </c>
      <c r="G12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3" s="114">
        <f>IF('2_Saisie'!J126=0,"",'2_Saisie'!J126)</f>
        <v>32</v>
      </c>
      <c r="I123" s="115">
        <f t="shared" si="12"/>
        <v>32</v>
      </c>
      <c r="J123" s="116">
        <f>IF('2_Saisie'!O126=0,"",'2_Saisie'!O126)</f>
        <v>26</v>
      </c>
      <c r="K123" s="117">
        <f t="shared" si="13"/>
        <v>26</v>
      </c>
      <c r="L123" s="118">
        <f>IF('2_Saisie'!T126=0,"",'2_Saisie'!T126)</f>
        <v>52</v>
      </c>
      <c r="M123" s="119">
        <f t="shared" si="15"/>
        <v>52</v>
      </c>
      <c r="N123" s="120">
        <f>IF('2_Saisie'!U126=0,"",'2_Saisie'!U126)</f>
        <v>110</v>
      </c>
      <c r="O123" s="121">
        <f t="shared" si="14"/>
        <v>110</v>
      </c>
      <c r="Q123" s="69"/>
    </row>
    <row r="124" spans="1:17" x14ac:dyDescent="0.25">
      <c r="A124" s="80">
        <f>'2_Saisie'!A127</f>
        <v>121</v>
      </c>
      <c r="B124" s="70" t="str">
        <f>IF(ISBLANK('2_Saisie'!B127),"",'2_Saisie'!B127)</f>
        <v/>
      </c>
      <c r="C124" s="181" t="str">
        <f>IF(ISBLANK('2_Saisie'!C127),"",'2_Saisie'!C127)</f>
        <v/>
      </c>
      <c r="D124" s="112" t="str">
        <f>IF(ISBLANK('2_Saisie'!D127),"",'2_Saisie'!D127)</f>
        <v/>
      </c>
      <c r="E12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4" s="113" t="str">
        <f>IF(ISBLANK('2_Saisie'!E127),"",'2_Saisie'!E127)</f>
        <v/>
      </c>
      <c r="G12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4" s="114">
        <f>IF('2_Saisie'!J127=0,"",'2_Saisie'!J127)</f>
        <v>32</v>
      </c>
      <c r="I124" s="115">
        <f t="shared" si="12"/>
        <v>32</v>
      </c>
      <c r="J124" s="116">
        <f>IF('2_Saisie'!O127=0,"",'2_Saisie'!O127)</f>
        <v>26</v>
      </c>
      <c r="K124" s="117">
        <f t="shared" si="13"/>
        <v>26</v>
      </c>
      <c r="L124" s="118">
        <f>IF('2_Saisie'!T127=0,"",'2_Saisie'!T127)</f>
        <v>52</v>
      </c>
      <c r="M124" s="119">
        <f t="shared" si="15"/>
        <v>52</v>
      </c>
      <c r="N124" s="120">
        <f>IF('2_Saisie'!U127=0,"",'2_Saisie'!U127)</f>
        <v>110</v>
      </c>
      <c r="O124" s="121">
        <f t="shared" si="14"/>
        <v>110</v>
      </c>
      <c r="Q124" s="69"/>
    </row>
    <row r="125" spans="1:17" x14ac:dyDescent="0.25">
      <c r="A125" s="80">
        <f>'2_Saisie'!A128</f>
        <v>122</v>
      </c>
      <c r="B125" s="70" t="str">
        <f>IF(ISBLANK('2_Saisie'!B128),"",'2_Saisie'!B128)</f>
        <v/>
      </c>
      <c r="C125" s="181" t="str">
        <f>IF(ISBLANK('2_Saisie'!C128),"",'2_Saisie'!C128)</f>
        <v/>
      </c>
      <c r="D125" s="112" t="str">
        <f>IF(ISBLANK('2_Saisie'!D128),"",'2_Saisie'!D128)</f>
        <v/>
      </c>
      <c r="E12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5" s="113" t="str">
        <f>IF(ISBLANK('2_Saisie'!E128),"",'2_Saisie'!E128)</f>
        <v/>
      </c>
      <c r="G12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5" s="114">
        <f>IF('2_Saisie'!J128=0,"",'2_Saisie'!J128)</f>
        <v>32</v>
      </c>
      <c r="I125" s="115">
        <f t="shared" si="12"/>
        <v>32</v>
      </c>
      <c r="J125" s="116">
        <f>IF('2_Saisie'!O128=0,"",'2_Saisie'!O128)</f>
        <v>26</v>
      </c>
      <c r="K125" s="117">
        <f t="shared" si="13"/>
        <v>26</v>
      </c>
      <c r="L125" s="118">
        <f>IF('2_Saisie'!T128=0,"",'2_Saisie'!T128)</f>
        <v>52</v>
      </c>
      <c r="M125" s="119">
        <f t="shared" si="15"/>
        <v>52</v>
      </c>
      <c r="N125" s="120">
        <f>IF('2_Saisie'!U128=0,"",'2_Saisie'!U128)</f>
        <v>110</v>
      </c>
      <c r="O125" s="121">
        <f t="shared" si="14"/>
        <v>110</v>
      </c>
      <c r="Q125" s="69"/>
    </row>
    <row r="126" spans="1:17" x14ac:dyDescent="0.25">
      <c r="A126" s="80">
        <f>'2_Saisie'!A129</f>
        <v>123</v>
      </c>
      <c r="B126" s="70" t="str">
        <f>IF(ISBLANK('2_Saisie'!B129),"",'2_Saisie'!B129)</f>
        <v/>
      </c>
      <c r="C126" s="181" t="str">
        <f>IF(ISBLANK('2_Saisie'!C129),"",'2_Saisie'!C129)</f>
        <v/>
      </c>
      <c r="D126" s="112" t="str">
        <f>IF(ISBLANK('2_Saisie'!D129),"",'2_Saisie'!D129)</f>
        <v/>
      </c>
      <c r="E12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6" s="113" t="str">
        <f>IF(ISBLANK('2_Saisie'!E129),"",'2_Saisie'!E129)</f>
        <v/>
      </c>
      <c r="G12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6" s="114">
        <f>IF('2_Saisie'!J129=0,"",'2_Saisie'!J129)</f>
        <v>32</v>
      </c>
      <c r="I126" s="115">
        <f t="shared" si="12"/>
        <v>32</v>
      </c>
      <c r="J126" s="116">
        <f>IF('2_Saisie'!O129=0,"",'2_Saisie'!O129)</f>
        <v>26</v>
      </c>
      <c r="K126" s="117">
        <f t="shared" si="13"/>
        <v>26</v>
      </c>
      <c r="L126" s="118">
        <f>IF('2_Saisie'!T129=0,"",'2_Saisie'!T129)</f>
        <v>52</v>
      </c>
      <c r="M126" s="119">
        <f t="shared" si="15"/>
        <v>52</v>
      </c>
      <c r="N126" s="120">
        <f>IF('2_Saisie'!U129=0,"",'2_Saisie'!U129)</f>
        <v>110</v>
      </c>
      <c r="O126" s="121">
        <f t="shared" si="14"/>
        <v>110</v>
      </c>
      <c r="Q126" s="69"/>
    </row>
    <row r="127" spans="1:17" x14ac:dyDescent="0.25">
      <c r="A127" s="80">
        <f>'2_Saisie'!A130</f>
        <v>124</v>
      </c>
      <c r="B127" s="70" t="str">
        <f>IF(ISBLANK('2_Saisie'!B130),"",'2_Saisie'!B130)</f>
        <v/>
      </c>
      <c r="C127" s="181" t="str">
        <f>IF(ISBLANK('2_Saisie'!C130),"",'2_Saisie'!C130)</f>
        <v/>
      </c>
      <c r="D127" s="112" t="str">
        <f>IF(ISBLANK('2_Saisie'!D130),"",'2_Saisie'!D130)</f>
        <v/>
      </c>
      <c r="E12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7" s="113" t="str">
        <f>IF(ISBLANK('2_Saisie'!E130),"",'2_Saisie'!E130)</f>
        <v/>
      </c>
      <c r="G12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7" s="114">
        <f>IF('2_Saisie'!J130=0,"",'2_Saisie'!J130)</f>
        <v>32</v>
      </c>
      <c r="I127" s="115">
        <f t="shared" si="12"/>
        <v>32</v>
      </c>
      <c r="J127" s="116">
        <f>IF('2_Saisie'!O130=0,"",'2_Saisie'!O130)</f>
        <v>26</v>
      </c>
      <c r="K127" s="117">
        <f t="shared" si="13"/>
        <v>26</v>
      </c>
      <c r="L127" s="118">
        <f>IF('2_Saisie'!T130=0,"",'2_Saisie'!T130)</f>
        <v>52</v>
      </c>
      <c r="M127" s="119">
        <f t="shared" si="15"/>
        <v>52</v>
      </c>
      <c r="N127" s="120">
        <f>IF('2_Saisie'!U130=0,"",'2_Saisie'!U130)</f>
        <v>110</v>
      </c>
      <c r="O127" s="121">
        <f t="shared" si="14"/>
        <v>110</v>
      </c>
      <c r="Q127" s="69"/>
    </row>
    <row r="128" spans="1:17" x14ac:dyDescent="0.25">
      <c r="A128" s="80">
        <f>'2_Saisie'!A131</f>
        <v>125</v>
      </c>
      <c r="B128" s="70" t="str">
        <f>IF(ISBLANK('2_Saisie'!B131),"",'2_Saisie'!B131)</f>
        <v/>
      </c>
      <c r="C128" s="181" t="str">
        <f>IF(ISBLANK('2_Saisie'!C131),"",'2_Saisie'!C131)</f>
        <v/>
      </c>
      <c r="D128" s="112" t="str">
        <f>IF(ISBLANK('2_Saisie'!D131),"",'2_Saisie'!D131)</f>
        <v/>
      </c>
      <c r="E12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8" s="113" t="str">
        <f>IF(ISBLANK('2_Saisie'!E131),"",'2_Saisie'!E131)</f>
        <v/>
      </c>
      <c r="G12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8" s="114">
        <f>IF('2_Saisie'!J131=0,"",'2_Saisie'!J131)</f>
        <v>32</v>
      </c>
      <c r="I128" s="115">
        <f t="shared" si="12"/>
        <v>32</v>
      </c>
      <c r="J128" s="116">
        <f>IF('2_Saisie'!O131=0,"",'2_Saisie'!O131)</f>
        <v>26</v>
      </c>
      <c r="K128" s="117">
        <f t="shared" si="13"/>
        <v>26</v>
      </c>
      <c r="L128" s="118">
        <f>IF('2_Saisie'!T131=0,"",'2_Saisie'!T131)</f>
        <v>52</v>
      </c>
      <c r="M128" s="119">
        <f t="shared" si="15"/>
        <v>52</v>
      </c>
      <c r="N128" s="120">
        <f>IF('2_Saisie'!U131=0,"",'2_Saisie'!U131)</f>
        <v>110</v>
      </c>
      <c r="O128" s="121">
        <f t="shared" si="14"/>
        <v>110</v>
      </c>
      <c r="Q128" s="69"/>
    </row>
    <row r="129" spans="1:17" x14ac:dyDescent="0.25">
      <c r="A129" s="80">
        <f>'2_Saisie'!A132</f>
        <v>126</v>
      </c>
      <c r="B129" s="70" t="str">
        <f>IF(ISBLANK('2_Saisie'!B132),"",'2_Saisie'!B132)</f>
        <v/>
      </c>
      <c r="C129" s="181" t="str">
        <f>IF(ISBLANK('2_Saisie'!C132),"",'2_Saisie'!C132)</f>
        <v/>
      </c>
      <c r="D129" s="112" t="str">
        <f>IF(ISBLANK('2_Saisie'!D132),"",'2_Saisie'!D132)</f>
        <v/>
      </c>
      <c r="E12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29" s="113" t="str">
        <f>IF(ISBLANK('2_Saisie'!E132),"",'2_Saisie'!E132)</f>
        <v/>
      </c>
      <c r="G12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29" s="114">
        <f>IF('2_Saisie'!J132=0,"",'2_Saisie'!J132)</f>
        <v>32</v>
      </c>
      <c r="I129" s="115">
        <f t="shared" si="12"/>
        <v>32</v>
      </c>
      <c r="J129" s="116">
        <f>IF('2_Saisie'!O132=0,"",'2_Saisie'!O132)</f>
        <v>26</v>
      </c>
      <c r="K129" s="117">
        <f t="shared" si="13"/>
        <v>26</v>
      </c>
      <c r="L129" s="118">
        <f>IF('2_Saisie'!T132=0,"",'2_Saisie'!T132)</f>
        <v>52</v>
      </c>
      <c r="M129" s="119">
        <f t="shared" si="15"/>
        <v>52</v>
      </c>
      <c r="N129" s="120">
        <f>IF('2_Saisie'!U132=0,"",'2_Saisie'!U132)</f>
        <v>110</v>
      </c>
      <c r="O129" s="121">
        <f t="shared" si="14"/>
        <v>110</v>
      </c>
      <c r="Q129" s="69"/>
    </row>
    <row r="130" spans="1:17" x14ac:dyDescent="0.25">
      <c r="A130" s="80">
        <f>'2_Saisie'!A133</f>
        <v>127</v>
      </c>
      <c r="B130" s="70" t="str">
        <f>IF(ISBLANK('2_Saisie'!B133),"",'2_Saisie'!B133)</f>
        <v/>
      </c>
      <c r="C130" s="181" t="str">
        <f>IF(ISBLANK('2_Saisie'!C133),"",'2_Saisie'!C133)</f>
        <v/>
      </c>
      <c r="D130" s="112" t="str">
        <f>IF(ISBLANK('2_Saisie'!D133),"",'2_Saisie'!D133)</f>
        <v/>
      </c>
      <c r="E13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0" s="113" t="str">
        <f>IF(ISBLANK('2_Saisie'!E133),"",'2_Saisie'!E133)</f>
        <v/>
      </c>
      <c r="G13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0" s="114">
        <f>IF('2_Saisie'!J133=0,"",'2_Saisie'!J133)</f>
        <v>32</v>
      </c>
      <c r="I130" s="115">
        <f t="shared" si="12"/>
        <v>32</v>
      </c>
      <c r="J130" s="116">
        <f>IF('2_Saisie'!O133=0,"",'2_Saisie'!O133)</f>
        <v>26</v>
      </c>
      <c r="K130" s="117">
        <f t="shared" si="13"/>
        <v>26</v>
      </c>
      <c r="L130" s="118">
        <f>IF('2_Saisie'!T133=0,"",'2_Saisie'!T133)</f>
        <v>52</v>
      </c>
      <c r="M130" s="119">
        <f t="shared" si="15"/>
        <v>52</v>
      </c>
      <c r="N130" s="120">
        <f>IF('2_Saisie'!U133=0,"",'2_Saisie'!U133)</f>
        <v>110</v>
      </c>
      <c r="O130" s="121">
        <f t="shared" si="14"/>
        <v>110</v>
      </c>
      <c r="Q130" s="69"/>
    </row>
    <row r="131" spans="1:17" x14ac:dyDescent="0.25">
      <c r="A131" s="80">
        <f>'2_Saisie'!A134</f>
        <v>128</v>
      </c>
      <c r="B131" s="70" t="str">
        <f>IF(ISBLANK('2_Saisie'!B134),"",'2_Saisie'!B134)</f>
        <v/>
      </c>
      <c r="C131" s="181" t="str">
        <f>IF(ISBLANK('2_Saisie'!C134),"",'2_Saisie'!C134)</f>
        <v/>
      </c>
      <c r="D131" s="112" t="str">
        <f>IF(ISBLANK('2_Saisie'!D134),"",'2_Saisie'!D134)</f>
        <v/>
      </c>
      <c r="E13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1" s="113" t="str">
        <f>IF(ISBLANK('2_Saisie'!E134),"",'2_Saisie'!E134)</f>
        <v/>
      </c>
      <c r="G13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1" s="114">
        <f>IF('2_Saisie'!J134=0,"",'2_Saisie'!J134)</f>
        <v>32</v>
      </c>
      <c r="I131" s="115">
        <f t="shared" si="12"/>
        <v>32</v>
      </c>
      <c r="J131" s="116">
        <f>IF('2_Saisie'!O134=0,"",'2_Saisie'!O134)</f>
        <v>26</v>
      </c>
      <c r="K131" s="117">
        <f t="shared" si="13"/>
        <v>26</v>
      </c>
      <c r="L131" s="118">
        <f>IF('2_Saisie'!T134=0,"",'2_Saisie'!T134)</f>
        <v>52</v>
      </c>
      <c r="M131" s="119">
        <f t="shared" si="15"/>
        <v>52</v>
      </c>
      <c r="N131" s="120">
        <f>IF('2_Saisie'!U134=0,"",'2_Saisie'!U134)</f>
        <v>110</v>
      </c>
      <c r="O131" s="121">
        <f t="shared" si="14"/>
        <v>110</v>
      </c>
      <c r="Q131" s="69"/>
    </row>
    <row r="132" spans="1:17" x14ac:dyDescent="0.25">
      <c r="A132" s="80">
        <f>'2_Saisie'!A135</f>
        <v>129</v>
      </c>
      <c r="B132" s="70" t="str">
        <f>IF(ISBLANK('2_Saisie'!B135),"",'2_Saisie'!B135)</f>
        <v/>
      </c>
      <c r="C132" s="181" t="str">
        <f>IF(ISBLANK('2_Saisie'!C135),"",'2_Saisie'!C135)</f>
        <v/>
      </c>
      <c r="D132" s="112" t="str">
        <f>IF(ISBLANK('2_Saisie'!D135),"",'2_Saisie'!D135)</f>
        <v/>
      </c>
      <c r="E13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2" s="113" t="str">
        <f>IF(ISBLANK('2_Saisie'!E135),"",'2_Saisie'!E135)</f>
        <v/>
      </c>
      <c r="G13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2" s="114">
        <f>IF('2_Saisie'!J135=0,"",'2_Saisie'!J135)</f>
        <v>32</v>
      </c>
      <c r="I132" s="115">
        <f t="shared" ref="I132:I163" si="16">H132</f>
        <v>32</v>
      </c>
      <c r="J132" s="116">
        <f>IF('2_Saisie'!O135=0,"",'2_Saisie'!O135)</f>
        <v>26</v>
      </c>
      <c r="K132" s="117">
        <f t="shared" ref="K132:K163" si="17">J132</f>
        <v>26</v>
      </c>
      <c r="L132" s="118">
        <f>IF('2_Saisie'!T135=0,"",'2_Saisie'!T135)</f>
        <v>52</v>
      </c>
      <c r="M132" s="119">
        <f t="shared" si="15"/>
        <v>52</v>
      </c>
      <c r="N132" s="120">
        <f>IF('2_Saisie'!U135=0,"",'2_Saisie'!U135)</f>
        <v>110</v>
      </c>
      <c r="O132" s="121">
        <f t="shared" ref="O132:O163" si="18">N132</f>
        <v>110</v>
      </c>
      <c r="Q132" s="69"/>
    </row>
    <row r="133" spans="1:17" x14ac:dyDescent="0.25">
      <c r="A133" s="80">
        <f>'2_Saisie'!A136</f>
        <v>130</v>
      </c>
      <c r="B133" s="70" t="str">
        <f>IF(ISBLANK('2_Saisie'!B136),"",'2_Saisie'!B136)</f>
        <v/>
      </c>
      <c r="C133" s="181" t="str">
        <f>IF(ISBLANK('2_Saisie'!C136),"",'2_Saisie'!C136)</f>
        <v/>
      </c>
      <c r="D133" s="112" t="str">
        <f>IF(ISBLANK('2_Saisie'!D136),"",'2_Saisie'!D136)</f>
        <v/>
      </c>
      <c r="E13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3" s="113" t="str">
        <f>IF(ISBLANK('2_Saisie'!E136),"",'2_Saisie'!E136)</f>
        <v/>
      </c>
      <c r="G13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3" s="114">
        <f>IF('2_Saisie'!J136=0,"",'2_Saisie'!J136)</f>
        <v>32</v>
      </c>
      <c r="I133" s="115">
        <f t="shared" si="16"/>
        <v>32</v>
      </c>
      <c r="J133" s="116">
        <f>IF('2_Saisie'!O136=0,"",'2_Saisie'!O136)</f>
        <v>26</v>
      </c>
      <c r="K133" s="117">
        <f t="shared" si="17"/>
        <v>26</v>
      </c>
      <c r="L133" s="118">
        <f>IF('2_Saisie'!T136=0,"",'2_Saisie'!T136)</f>
        <v>52</v>
      </c>
      <c r="M133" s="119">
        <f t="shared" ref="M133:M164" si="19">L133</f>
        <v>52</v>
      </c>
      <c r="N133" s="120">
        <f>IF('2_Saisie'!U136=0,"",'2_Saisie'!U136)</f>
        <v>110</v>
      </c>
      <c r="O133" s="121">
        <f t="shared" si="18"/>
        <v>110</v>
      </c>
      <c r="Q133" s="69"/>
    </row>
    <row r="134" spans="1:17" x14ac:dyDescent="0.25">
      <c r="A134" s="80">
        <f>'2_Saisie'!A137</f>
        <v>131</v>
      </c>
      <c r="B134" s="70" t="str">
        <f>IF(ISBLANK('2_Saisie'!B137),"",'2_Saisie'!B137)</f>
        <v/>
      </c>
      <c r="C134" s="181" t="str">
        <f>IF(ISBLANK('2_Saisie'!C137),"",'2_Saisie'!C137)</f>
        <v/>
      </c>
      <c r="D134" s="112" t="str">
        <f>IF(ISBLANK('2_Saisie'!D137),"",'2_Saisie'!D137)</f>
        <v/>
      </c>
      <c r="E13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4" s="113" t="str">
        <f>IF(ISBLANK('2_Saisie'!E137),"",'2_Saisie'!E137)</f>
        <v/>
      </c>
      <c r="G13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4" s="114">
        <f>IF('2_Saisie'!J137=0,"",'2_Saisie'!J137)</f>
        <v>32</v>
      </c>
      <c r="I134" s="115">
        <f t="shared" si="16"/>
        <v>32</v>
      </c>
      <c r="J134" s="116">
        <f>IF('2_Saisie'!O137=0,"",'2_Saisie'!O137)</f>
        <v>26</v>
      </c>
      <c r="K134" s="117">
        <f t="shared" si="17"/>
        <v>26</v>
      </c>
      <c r="L134" s="118">
        <f>IF('2_Saisie'!T137=0,"",'2_Saisie'!T137)</f>
        <v>52</v>
      </c>
      <c r="M134" s="119">
        <f t="shared" si="19"/>
        <v>52</v>
      </c>
      <c r="N134" s="120">
        <f>IF('2_Saisie'!U137=0,"",'2_Saisie'!U137)</f>
        <v>110</v>
      </c>
      <c r="O134" s="121">
        <f t="shared" si="18"/>
        <v>110</v>
      </c>
      <c r="Q134" s="69"/>
    </row>
    <row r="135" spans="1:17" x14ac:dyDescent="0.25">
      <c r="A135" s="80">
        <f>'2_Saisie'!A138</f>
        <v>132</v>
      </c>
      <c r="B135" s="70" t="str">
        <f>IF(ISBLANK('2_Saisie'!B138),"",'2_Saisie'!B138)</f>
        <v/>
      </c>
      <c r="C135" s="181" t="str">
        <f>IF(ISBLANK('2_Saisie'!C138),"",'2_Saisie'!C138)</f>
        <v/>
      </c>
      <c r="D135" s="112" t="str">
        <f>IF(ISBLANK('2_Saisie'!D138),"",'2_Saisie'!D138)</f>
        <v/>
      </c>
      <c r="E13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5" s="113" t="str">
        <f>IF(ISBLANK('2_Saisie'!E138),"",'2_Saisie'!E138)</f>
        <v/>
      </c>
      <c r="G13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5" s="114">
        <f>IF('2_Saisie'!J138=0,"",'2_Saisie'!J138)</f>
        <v>32</v>
      </c>
      <c r="I135" s="115">
        <f t="shared" si="16"/>
        <v>32</v>
      </c>
      <c r="J135" s="116">
        <f>IF('2_Saisie'!O138=0,"",'2_Saisie'!O138)</f>
        <v>26</v>
      </c>
      <c r="K135" s="117">
        <f t="shared" si="17"/>
        <v>26</v>
      </c>
      <c r="L135" s="118">
        <f>IF('2_Saisie'!T138=0,"",'2_Saisie'!T138)</f>
        <v>52</v>
      </c>
      <c r="M135" s="119">
        <f t="shared" si="19"/>
        <v>52</v>
      </c>
      <c r="N135" s="120">
        <f>IF('2_Saisie'!U138=0,"",'2_Saisie'!U138)</f>
        <v>110</v>
      </c>
      <c r="O135" s="121">
        <f t="shared" si="18"/>
        <v>110</v>
      </c>
      <c r="Q135" s="69"/>
    </row>
    <row r="136" spans="1:17" x14ac:dyDescent="0.25">
      <c r="A136" s="80">
        <f>'2_Saisie'!A139</f>
        <v>133</v>
      </c>
      <c r="B136" s="70" t="str">
        <f>IF(ISBLANK('2_Saisie'!B139),"",'2_Saisie'!B139)</f>
        <v/>
      </c>
      <c r="C136" s="181" t="str">
        <f>IF(ISBLANK('2_Saisie'!C139),"",'2_Saisie'!C139)</f>
        <v/>
      </c>
      <c r="D136" s="112" t="str">
        <f>IF(ISBLANK('2_Saisie'!D139),"",'2_Saisie'!D139)</f>
        <v/>
      </c>
      <c r="E13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6" s="113" t="str">
        <f>IF(ISBLANK('2_Saisie'!E139),"",'2_Saisie'!E139)</f>
        <v/>
      </c>
      <c r="G13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6" s="114">
        <f>IF('2_Saisie'!J139=0,"",'2_Saisie'!J139)</f>
        <v>32</v>
      </c>
      <c r="I136" s="115">
        <f t="shared" si="16"/>
        <v>32</v>
      </c>
      <c r="J136" s="116">
        <f>IF('2_Saisie'!O139=0,"",'2_Saisie'!O139)</f>
        <v>26</v>
      </c>
      <c r="K136" s="117">
        <f t="shared" si="17"/>
        <v>26</v>
      </c>
      <c r="L136" s="118">
        <f>IF('2_Saisie'!T139=0,"",'2_Saisie'!T139)</f>
        <v>52</v>
      </c>
      <c r="M136" s="119">
        <f t="shared" si="19"/>
        <v>52</v>
      </c>
      <c r="N136" s="120">
        <f>IF('2_Saisie'!U139=0,"",'2_Saisie'!U139)</f>
        <v>110</v>
      </c>
      <c r="O136" s="121">
        <f t="shared" si="18"/>
        <v>110</v>
      </c>
      <c r="Q136" s="69"/>
    </row>
    <row r="137" spans="1:17" x14ac:dyDescent="0.25">
      <c r="A137" s="80">
        <f>'2_Saisie'!A140</f>
        <v>134</v>
      </c>
      <c r="B137" s="70" t="str">
        <f>IF(ISBLANK('2_Saisie'!B140),"",'2_Saisie'!B140)</f>
        <v/>
      </c>
      <c r="C137" s="181" t="str">
        <f>IF(ISBLANK('2_Saisie'!C140),"",'2_Saisie'!C140)</f>
        <v/>
      </c>
      <c r="D137" s="112" t="str">
        <f>IF(ISBLANK('2_Saisie'!D140),"",'2_Saisie'!D140)</f>
        <v/>
      </c>
      <c r="E13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7" s="113" t="str">
        <f>IF(ISBLANK('2_Saisie'!E140),"",'2_Saisie'!E140)</f>
        <v/>
      </c>
      <c r="G13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7" s="114">
        <f>IF('2_Saisie'!J140=0,"",'2_Saisie'!J140)</f>
        <v>32</v>
      </c>
      <c r="I137" s="115">
        <f t="shared" si="16"/>
        <v>32</v>
      </c>
      <c r="J137" s="116">
        <f>IF('2_Saisie'!O140=0,"",'2_Saisie'!O140)</f>
        <v>26</v>
      </c>
      <c r="K137" s="117">
        <f t="shared" si="17"/>
        <v>26</v>
      </c>
      <c r="L137" s="118">
        <f>IF('2_Saisie'!T140=0,"",'2_Saisie'!T140)</f>
        <v>52</v>
      </c>
      <c r="M137" s="119">
        <f t="shared" si="19"/>
        <v>52</v>
      </c>
      <c r="N137" s="120">
        <f>IF('2_Saisie'!U140=0,"",'2_Saisie'!U140)</f>
        <v>110</v>
      </c>
      <c r="O137" s="121">
        <f t="shared" si="18"/>
        <v>110</v>
      </c>
      <c r="Q137" s="69"/>
    </row>
    <row r="138" spans="1:17" x14ac:dyDescent="0.25">
      <c r="A138" s="80">
        <f>'2_Saisie'!A141</f>
        <v>135</v>
      </c>
      <c r="B138" s="70" t="str">
        <f>IF(ISBLANK('2_Saisie'!B141),"",'2_Saisie'!B141)</f>
        <v/>
      </c>
      <c r="C138" s="181" t="str">
        <f>IF(ISBLANK('2_Saisie'!C141),"",'2_Saisie'!C141)</f>
        <v/>
      </c>
      <c r="D138" s="112" t="str">
        <f>IF(ISBLANK('2_Saisie'!D141),"",'2_Saisie'!D141)</f>
        <v/>
      </c>
      <c r="E13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8" s="113" t="str">
        <f>IF(ISBLANK('2_Saisie'!E141),"",'2_Saisie'!E141)</f>
        <v/>
      </c>
      <c r="G13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8" s="114">
        <f>IF('2_Saisie'!J141=0,"",'2_Saisie'!J141)</f>
        <v>32</v>
      </c>
      <c r="I138" s="115">
        <f t="shared" si="16"/>
        <v>32</v>
      </c>
      <c r="J138" s="116">
        <f>IF('2_Saisie'!O141=0,"",'2_Saisie'!O141)</f>
        <v>26</v>
      </c>
      <c r="K138" s="117">
        <f t="shared" si="17"/>
        <v>26</v>
      </c>
      <c r="L138" s="118">
        <f>IF('2_Saisie'!T141=0,"",'2_Saisie'!T141)</f>
        <v>52</v>
      </c>
      <c r="M138" s="119">
        <f t="shared" si="19"/>
        <v>52</v>
      </c>
      <c r="N138" s="120">
        <f>IF('2_Saisie'!U141=0,"",'2_Saisie'!U141)</f>
        <v>110</v>
      </c>
      <c r="O138" s="121">
        <f t="shared" si="18"/>
        <v>110</v>
      </c>
      <c r="Q138" s="69"/>
    </row>
    <row r="139" spans="1:17" x14ac:dyDescent="0.25">
      <c r="A139" s="80">
        <f>'2_Saisie'!A142</f>
        <v>136</v>
      </c>
      <c r="B139" s="70" t="str">
        <f>IF(ISBLANK('2_Saisie'!B142),"",'2_Saisie'!B142)</f>
        <v/>
      </c>
      <c r="C139" s="181" t="str">
        <f>IF(ISBLANK('2_Saisie'!C142),"",'2_Saisie'!C142)</f>
        <v/>
      </c>
      <c r="D139" s="112" t="str">
        <f>IF(ISBLANK('2_Saisie'!D142),"",'2_Saisie'!D142)</f>
        <v/>
      </c>
      <c r="E13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39" s="113" t="str">
        <f>IF(ISBLANK('2_Saisie'!E142),"",'2_Saisie'!E142)</f>
        <v/>
      </c>
      <c r="G13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39" s="114">
        <f>IF('2_Saisie'!J142=0,"",'2_Saisie'!J142)</f>
        <v>32</v>
      </c>
      <c r="I139" s="115">
        <f t="shared" si="16"/>
        <v>32</v>
      </c>
      <c r="J139" s="116">
        <f>IF('2_Saisie'!O142=0,"",'2_Saisie'!O142)</f>
        <v>26</v>
      </c>
      <c r="K139" s="117">
        <f t="shared" si="17"/>
        <v>26</v>
      </c>
      <c r="L139" s="118">
        <f>IF('2_Saisie'!T142=0,"",'2_Saisie'!T142)</f>
        <v>52</v>
      </c>
      <c r="M139" s="119">
        <f t="shared" si="19"/>
        <v>52</v>
      </c>
      <c r="N139" s="120">
        <f>IF('2_Saisie'!U142=0,"",'2_Saisie'!U142)</f>
        <v>110</v>
      </c>
      <c r="O139" s="121">
        <f t="shared" si="18"/>
        <v>110</v>
      </c>
      <c r="Q139" s="69"/>
    </row>
    <row r="140" spans="1:17" x14ac:dyDescent="0.25">
      <c r="A140" s="80">
        <f>'2_Saisie'!A143</f>
        <v>137</v>
      </c>
      <c r="B140" s="70" t="str">
        <f>IF(ISBLANK('2_Saisie'!B143),"",'2_Saisie'!B143)</f>
        <v/>
      </c>
      <c r="C140" s="181" t="str">
        <f>IF(ISBLANK('2_Saisie'!C143),"",'2_Saisie'!C143)</f>
        <v/>
      </c>
      <c r="D140" s="112" t="str">
        <f>IF(ISBLANK('2_Saisie'!D143),"",'2_Saisie'!D143)</f>
        <v/>
      </c>
      <c r="E14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0" s="113" t="str">
        <f>IF(ISBLANK('2_Saisie'!E143),"",'2_Saisie'!E143)</f>
        <v/>
      </c>
      <c r="G14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0" s="114">
        <f>IF('2_Saisie'!J143=0,"",'2_Saisie'!J143)</f>
        <v>32</v>
      </c>
      <c r="I140" s="115">
        <f t="shared" si="16"/>
        <v>32</v>
      </c>
      <c r="J140" s="116">
        <f>IF('2_Saisie'!O143=0,"",'2_Saisie'!O143)</f>
        <v>26</v>
      </c>
      <c r="K140" s="117">
        <f t="shared" si="17"/>
        <v>26</v>
      </c>
      <c r="L140" s="118">
        <f>IF('2_Saisie'!T143=0,"",'2_Saisie'!T143)</f>
        <v>52</v>
      </c>
      <c r="M140" s="119">
        <f t="shared" si="19"/>
        <v>52</v>
      </c>
      <c r="N140" s="120">
        <f>IF('2_Saisie'!U143=0,"",'2_Saisie'!U143)</f>
        <v>110</v>
      </c>
      <c r="O140" s="121">
        <f t="shared" si="18"/>
        <v>110</v>
      </c>
      <c r="Q140" s="69"/>
    </row>
    <row r="141" spans="1:17" x14ac:dyDescent="0.25">
      <c r="A141" s="80">
        <f>'2_Saisie'!A144</f>
        <v>138</v>
      </c>
      <c r="B141" s="70" t="str">
        <f>IF(ISBLANK('2_Saisie'!B144),"",'2_Saisie'!B144)</f>
        <v/>
      </c>
      <c r="C141" s="181" t="str">
        <f>IF(ISBLANK('2_Saisie'!C144),"",'2_Saisie'!C144)</f>
        <v/>
      </c>
      <c r="D141" s="112" t="str">
        <f>IF(ISBLANK('2_Saisie'!D144),"",'2_Saisie'!D144)</f>
        <v/>
      </c>
      <c r="E14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1" s="113" t="str">
        <f>IF(ISBLANK('2_Saisie'!E144),"",'2_Saisie'!E144)</f>
        <v/>
      </c>
      <c r="G14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1" s="114">
        <f>IF('2_Saisie'!J144=0,"",'2_Saisie'!J144)</f>
        <v>32</v>
      </c>
      <c r="I141" s="115">
        <f t="shared" si="16"/>
        <v>32</v>
      </c>
      <c r="J141" s="116">
        <f>IF('2_Saisie'!O144=0,"",'2_Saisie'!O144)</f>
        <v>26</v>
      </c>
      <c r="K141" s="117">
        <f t="shared" si="17"/>
        <v>26</v>
      </c>
      <c r="L141" s="118">
        <f>IF('2_Saisie'!T144=0,"",'2_Saisie'!T144)</f>
        <v>52</v>
      </c>
      <c r="M141" s="119">
        <f t="shared" si="19"/>
        <v>52</v>
      </c>
      <c r="N141" s="120">
        <f>IF('2_Saisie'!U144=0,"",'2_Saisie'!U144)</f>
        <v>110</v>
      </c>
      <c r="O141" s="121">
        <f t="shared" si="18"/>
        <v>110</v>
      </c>
      <c r="Q141" s="69"/>
    </row>
    <row r="142" spans="1:17" x14ac:dyDescent="0.25">
      <c r="A142" s="80">
        <f>'2_Saisie'!A145</f>
        <v>139</v>
      </c>
      <c r="B142" s="70" t="str">
        <f>IF(ISBLANK('2_Saisie'!B145),"",'2_Saisie'!B145)</f>
        <v/>
      </c>
      <c r="C142" s="181" t="str">
        <f>IF(ISBLANK('2_Saisie'!C145),"",'2_Saisie'!C145)</f>
        <v/>
      </c>
      <c r="D142" s="112" t="str">
        <f>IF(ISBLANK('2_Saisie'!D145),"",'2_Saisie'!D145)</f>
        <v/>
      </c>
      <c r="E14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2" s="113" t="str">
        <f>IF(ISBLANK('2_Saisie'!E145),"",'2_Saisie'!E145)</f>
        <v/>
      </c>
      <c r="G14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2" s="114">
        <f>IF('2_Saisie'!J145=0,"",'2_Saisie'!J145)</f>
        <v>32</v>
      </c>
      <c r="I142" s="115">
        <f t="shared" si="16"/>
        <v>32</v>
      </c>
      <c r="J142" s="116">
        <f>IF('2_Saisie'!O145=0,"",'2_Saisie'!O145)</f>
        <v>26</v>
      </c>
      <c r="K142" s="117">
        <f t="shared" si="17"/>
        <v>26</v>
      </c>
      <c r="L142" s="118">
        <f>IF('2_Saisie'!T145=0,"",'2_Saisie'!T145)</f>
        <v>52</v>
      </c>
      <c r="M142" s="119">
        <f t="shared" si="19"/>
        <v>52</v>
      </c>
      <c r="N142" s="120">
        <f>IF('2_Saisie'!U145=0,"",'2_Saisie'!U145)</f>
        <v>110</v>
      </c>
      <c r="O142" s="121">
        <f t="shared" si="18"/>
        <v>110</v>
      </c>
      <c r="Q142" s="69"/>
    </row>
    <row r="143" spans="1:17" x14ac:dyDescent="0.25">
      <c r="A143" s="80">
        <f>'2_Saisie'!A146</f>
        <v>140</v>
      </c>
      <c r="B143" s="70" t="str">
        <f>IF(ISBLANK('2_Saisie'!B146),"",'2_Saisie'!B146)</f>
        <v/>
      </c>
      <c r="C143" s="181" t="str">
        <f>IF(ISBLANK('2_Saisie'!C146),"",'2_Saisie'!C146)</f>
        <v/>
      </c>
      <c r="D143" s="112" t="str">
        <f>IF(ISBLANK('2_Saisie'!D146),"",'2_Saisie'!D146)</f>
        <v/>
      </c>
      <c r="E14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3" s="113" t="str">
        <f>IF(ISBLANK('2_Saisie'!E146),"",'2_Saisie'!E146)</f>
        <v/>
      </c>
      <c r="G14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3" s="114">
        <f>IF('2_Saisie'!J146=0,"",'2_Saisie'!J146)</f>
        <v>32</v>
      </c>
      <c r="I143" s="115">
        <f t="shared" si="16"/>
        <v>32</v>
      </c>
      <c r="J143" s="116">
        <f>IF('2_Saisie'!O146=0,"",'2_Saisie'!O146)</f>
        <v>26</v>
      </c>
      <c r="K143" s="117">
        <f t="shared" si="17"/>
        <v>26</v>
      </c>
      <c r="L143" s="118">
        <f>IF('2_Saisie'!T146=0,"",'2_Saisie'!T146)</f>
        <v>52</v>
      </c>
      <c r="M143" s="119">
        <f t="shared" si="19"/>
        <v>52</v>
      </c>
      <c r="N143" s="120">
        <f>IF('2_Saisie'!U146=0,"",'2_Saisie'!U146)</f>
        <v>110</v>
      </c>
      <c r="O143" s="121">
        <f t="shared" si="18"/>
        <v>110</v>
      </c>
      <c r="Q143" s="69"/>
    </row>
    <row r="144" spans="1:17" x14ac:dyDescent="0.25">
      <c r="A144" s="80">
        <f>'2_Saisie'!A147</f>
        <v>141</v>
      </c>
      <c r="B144" s="70" t="str">
        <f>IF(ISBLANK('2_Saisie'!B147),"",'2_Saisie'!B147)</f>
        <v/>
      </c>
      <c r="C144" s="181" t="str">
        <f>IF(ISBLANK('2_Saisie'!C147),"",'2_Saisie'!C147)</f>
        <v/>
      </c>
      <c r="D144" s="112" t="str">
        <f>IF(ISBLANK('2_Saisie'!D147),"",'2_Saisie'!D147)</f>
        <v/>
      </c>
      <c r="E14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4" s="113" t="str">
        <f>IF(ISBLANK('2_Saisie'!E147),"",'2_Saisie'!E147)</f>
        <v/>
      </c>
      <c r="G14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4" s="114">
        <f>IF('2_Saisie'!J147=0,"",'2_Saisie'!J147)</f>
        <v>32</v>
      </c>
      <c r="I144" s="115">
        <f t="shared" si="16"/>
        <v>32</v>
      </c>
      <c r="J144" s="116">
        <f>IF('2_Saisie'!O147=0,"",'2_Saisie'!O147)</f>
        <v>26</v>
      </c>
      <c r="K144" s="117">
        <f t="shared" si="17"/>
        <v>26</v>
      </c>
      <c r="L144" s="118">
        <f>IF('2_Saisie'!T147=0,"",'2_Saisie'!T147)</f>
        <v>52</v>
      </c>
      <c r="M144" s="119">
        <f t="shared" si="19"/>
        <v>52</v>
      </c>
      <c r="N144" s="120">
        <f>IF('2_Saisie'!U147=0,"",'2_Saisie'!U147)</f>
        <v>110</v>
      </c>
      <c r="O144" s="121">
        <f t="shared" si="18"/>
        <v>110</v>
      </c>
      <c r="Q144" s="69"/>
    </row>
    <row r="145" spans="1:17" x14ac:dyDescent="0.25">
      <c r="A145" s="80">
        <f>'2_Saisie'!A148</f>
        <v>142</v>
      </c>
      <c r="B145" s="70" t="str">
        <f>IF(ISBLANK('2_Saisie'!B148),"",'2_Saisie'!B148)</f>
        <v/>
      </c>
      <c r="C145" s="181" t="str">
        <f>IF(ISBLANK('2_Saisie'!C148),"",'2_Saisie'!C148)</f>
        <v/>
      </c>
      <c r="D145" s="112" t="str">
        <f>IF(ISBLANK('2_Saisie'!D148),"",'2_Saisie'!D148)</f>
        <v/>
      </c>
      <c r="E14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5" s="113" t="str">
        <f>IF(ISBLANK('2_Saisie'!E148),"",'2_Saisie'!E148)</f>
        <v/>
      </c>
      <c r="G14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5" s="114">
        <f>IF('2_Saisie'!J148=0,"",'2_Saisie'!J148)</f>
        <v>32</v>
      </c>
      <c r="I145" s="115">
        <f t="shared" si="16"/>
        <v>32</v>
      </c>
      <c r="J145" s="116">
        <f>IF('2_Saisie'!O148=0,"",'2_Saisie'!O148)</f>
        <v>26</v>
      </c>
      <c r="K145" s="117">
        <f t="shared" si="17"/>
        <v>26</v>
      </c>
      <c r="L145" s="118">
        <f>IF('2_Saisie'!T148=0,"",'2_Saisie'!T148)</f>
        <v>52</v>
      </c>
      <c r="M145" s="119">
        <f t="shared" si="19"/>
        <v>52</v>
      </c>
      <c r="N145" s="120">
        <f>IF('2_Saisie'!U148=0,"",'2_Saisie'!U148)</f>
        <v>110</v>
      </c>
      <c r="O145" s="121">
        <f t="shared" si="18"/>
        <v>110</v>
      </c>
      <c r="Q145" s="69"/>
    </row>
    <row r="146" spans="1:17" x14ac:dyDescent="0.25">
      <c r="A146" s="80">
        <f>'2_Saisie'!A149</f>
        <v>143</v>
      </c>
      <c r="B146" s="70" t="str">
        <f>IF(ISBLANK('2_Saisie'!B149),"",'2_Saisie'!B149)</f>
        <v/>
      </c>
      <c r="C146" s="181" t="str">
        <f>IF(ISBLANK('2_Saisie'!C149),"",'2_Saisie'!C149)</f>
        <v/>
      </c>
      <c r="D146" s="112" t="str">
        <f>IF(ISBLANK('2_Saisie'!D149),"",'2_Saisie'!D149)</f>
        <v/>
      </c>
      <c r="E14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6" s="113" t="str">
        <f>IF(ISBLANK('2_Saisie'!E149),"",'2_Saisie'!E149)</f>
        <v/>
      </c>
      <c r="G14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6" s="114">
        <f>IF('2_Saisie'!J149=0,"",'2_Saisie'!J149)</f>
        <v>32</v>
      </c>
      <c r="I146" s="115">
        <f t="shared" si="16"/>
        <v>32</v>
      </c>
      <c r="J146" s="116">
        <f>IF('2_Saisie'!O149=0,"",'2_Saisie'!O149)</f>
        <v>26</v>
      </c>
      <c r="K146" s="117">
        <f t="shared" si="17"/>
        <v>26</v>
      </c>
      <c r="L146" s="118">
        <f>IF('2_Saisie'!T149=0,"",'2_Saisie'!T149)</f>
        <v>52</v>
      </c>
      <c r="M146" s="119">
        <f t="shared" si="19"/>
        <v>52</v>
      </c>
      <c r="N146" s="120">
        <f>IF('2_Saisie'!U149=0,"",'2_Saisie'!U149)</f>
        <v>110</v>
      </c>
      <c r="O146" s="121">
        <f t="shared" si="18"/>
        <v>110</v>
      </c>
      <c r="Q146" s="69"/>
    </row>
    <row r="147" spans="1:17" x14ac:dyDescent="0.25">
      <c r="A147" s="80">
        <f>'2_Saisie'!A150</f>
        <v>144</v>
      </c>
      <c r="B147" s="70" t="str">
        <f>IF(ISBLANK('2_Saisie'!B150),"",'2_Saisie'!B150)</f>
        <v/>
      </c>
      <c r="C147" s="181" t="str">
        <f>IF(ISBLANK('2_Saisie'!C150),"",'2_Saisie'!C150)</f>
        <v/>
      </c>
      <c r="D147" s="112" t="str">
        <f>IF(ISBLANK('2_Saisie'!D150),"",'2_Saisie'!D150)</f>
        <v/>
      </c>
      <c r="E14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7" s="113" t="str">
        <f>IF(ISBLANK('2_Saisie'!E150),"",'2_Saisie'!E150)</f>
        <v/>
      </c>
      <c r="G14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7" s="114">
        <f>IF('2_Saisie'!J150=0,"",'2_Saisie'!J150)</f>
        <v>32</v>
      </c>
      <c r="I147" s="115">
        <f t="shared" si="16"/>
        <v>32</v>
      </c>
      <c r="J147" s="116">
        <f>IF('2_Saisie'!O150=0,"",'2_Saisie'!O150)</f>
        <v>26</v>
      </c>
      <c r="K147" s="117">
        <f t="shared" si="17"/>
        <v>26</v>
      </c>
      <c r="L147" s="118">
        <f>IF('2_Saisie'!T150=0,"",'2_Saisie'!T150)</f>
        <v>52</v>
      </c>
      <c r="M147" s="119">
        <f t="shared" si="19"/>
        <v>52</v>
      </c>
      <c r="N147" s="120">
        <f>IF('2_Saisie'!U150=0,"",'2_Saisie'!U150)</f>
        <v>110</v>
      </c>
      <c r="O147" s="121">
        <f t="shared" si="18"/>
        <v>110</v>
      </c>
      <c r="Q147" s="69"/>
    </row>
    <row r="148" spans="1:17" x14ac:dyDescent="0.25">
      <c r="A148" s="80">
        <f>'2_Saisie'!A151</f>
        <v>145</v>
      </c>
      <c r="B148" s="70" t="str">
        <f>IF(ISBLANK('2_Saisie'!B151),"",'2_Saisie'!B151)</f>
        <v/>
      </c>
      <c r="C148" s="181" t="str">
        <f>IF(ISBLANK('2_Saisie'!C151),"",'2_Saisie'!C151)</f>
        <v/>
      </c>
      <c r="D148" s="112" t="str">
        <f>IF(ISBLANK('2_Saisie'!D151),"",'2_Saisie'!D151)</f>
        <v/>
      </c>
      <c r="E14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8" s="113" t="str">
        <f>IF(ISBLANK('2_Saisie'!E151),"",'2_Saisie'!E151)</f>
        <v/>
      </c>
      <c r="G14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8" s="114">
        <f>IF('2_Saisie'!J151=0,"",'2_Saisie'!J151)</f>
        <v>32</v>
      </c>
      <c r="I148" s="115">
        <f t="shared" si="16"/>
        <v>32</v>
      </c>
      <c r="J148" s="116">
        <f>IF('2_Saisie'!O151=0,"",'2_Saisie'!O151)</f>
        <v>26</v>
      </c>
      <c r="K148" s="117">
        <f t="shared" si="17"/>
        <v>26</v>
      </c>
      <c r="L148" s="118">
        <f>IF('2_Saisie'!T151=0,"",'2_Saisie'!T151)</f>
        <v>52</v>
      </c>
      <c r="M148" s="119">
        <f t="shared" si="19"/>
        <v>52</v>
      </c>
      <c r="N148" s="120">
        <f>IF('2_Saisie'!U151=0,"",'2_Saisie'!U151)</f>
        <v>110</v>
      </c>
      <c r="O148" s="121">
        <f t="shared" si="18"/>
        <v>110</v>
      </c>
      <c r="Q148" s="69"/>
    </row>
    <row r="149" spans="1:17" x14ac:dyDescent="0.25">
      <c r="A149" s="80">
        <f>'2_Saisie'!A152</f>
        <v>146</v>
      </c>
      <c r="B149" s="70" t="str">
        <f>IF(ISBLANK('2_Saisie'!B152),"",'2_Saisie'!B152)</f>
        <v/>
      </c>
      <c r="C149" s="181" t="str">
        <f>IF(ISBLANK('2_Saisie'!C152),"",'2_Saisie'!C152)</f>
        <v/>
      </c>
      <c r="D149" s="112" t="str">
        <f>IF(ISBLANK('2_Saisie'!D152),"",'2_Saisie'!D152)</f>
        <v/>
      </c>
      <c r="E14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49" s="113" t="str">
        <f>IF(ISBLANK('2_Saisie'!E152),"",'2_Saisie'!E152)</f>
        <v/>
      </c>
      <c r="G14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49" s="114">
        <f>IF('2_Saisie'!J152=0,"",'2_Saisie'!J152)</f>
        <v>32</v>
      </c>
      <c r="I149" s="115">
        <f t="shared" si="16"/>
        <v>32</v>
      </c>
      <c r="J149" s="116">
        <f>IF('2_Saisie'!O152=0,"",'2_Saisie'!O152)</f>
        <v>26</v>
      </c>
      <c r="K149" s="117">
        <f t="shared" si="17"/>
        <v>26</v>
      </c>
      <c r="L149" s="118">
        <f>IF('2_Saisie'!T152=0,"",'2_Saisie'!T152)</f>
        <v>52</v>
      </c>
      <c r="M149" s="119">
        <f t="shared" si="19"/>
        <v>52</v>
      </c>
      <c r="N149" s="120">
        <f>IF('2_Saisie'!U152=0,"",'2_Saisie'!U152)</f>
        <v>110</v>
      </c>
      <c r="O149" s="121">
        <f t="shared" si="18"/>
        <v>110</v>
      </c>
      <c r="Q149" s="69"/>
    </row>
    <row r="150" spans="1:17" x14ac:dyDescent="0.25">
      <c r="A150" s="80">
        <f>'2_Saisie'!A153</f>
        <v>147</v>
      </c>
      <c r="B150" s="70" t="str">
        <f>IF(ISBLANK('2_Saisie'!B153),"",'2_Saisie'!B153)</f>
        <v/>
      </c>
      <c r="C150" s="181" t="str">
        <f>IF(ISBLANK('2_Saisie'!C153),"",'2_Saisie'!C153)</f>
        <v/>
      </c>
      <c r="D150" s="112" t="str">
        <f>IF(ISBLANK('2_Saisie'!D153),"",'2_Saisie'!D153)</f>
        <v/>
      </c>
      <c r="E15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0" s="113" t="str">
        <f>IF(ISBLANK('2_Saisie'!E153),"",'2_Saisie'!E153)</f>
        <v/>
      </c>
      <c r="G15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0" s="114">
        <f>IF('2_Saisie'!J153=0,"",'2_Saisie'!J153)</f>
        <v>32</v>
      </c>
      <c r="I150" s="115">
        <f t="shared" si="16"/>
        <v>32</v>
      </c>
      <c r="J150" s="116">
        <f>IF('2_Saisie'!O153=0,"",'2_Saisie'!O153)</f>
        <v>26</v>
      </c>
      <c r="K150" s="117">
        <f t="shared" si="17"/>
        <v>26</v>
      </c>
      <c r="L150" s="118">
        <f>IF('2_Saisie'!T153=0,"",'2_Saisie'!T153)</f>
        <v>52</v>
      </c>
      <c r="M150" s="119">
        <f t="shared" si="19"/>
        <v>52</v>
      </c>
      <c r="N150" s="120">
        <f>IF('2_Saisie'!U153=0,"",'2_Saisie'!U153)</f>
        <v>110</v>
      </c>
      <c r="O150" s="121">
        <f t="shared" si="18"/>
        <v>110</v>
      </c>
      <c r="Q150" s="69"/>
    </row>
    <row r="151" spans="1:17" x14ac:dyDescent="0.25">
      <c r="A151" s="80">
        <f>'2_Saisie'!A154</f>
        <v>148</v>
      </c>
      <c r="B151" s="70" t="str">
        <f>IF(ISBLANK('2_Saisie'!B154),"",'2_Saisie'!B154)</f>
        <v/>
      </c>
      <c r="C151" s="181" t="str">
        <f>IF(ISBLANK('2_Saisie'!C154),"",'2_Saisie'!C154)</f>
        <v/>
      </c>
      <c r="D151" s="112" t="str">
        <f>IF(ISBLANK('2_Saisie'!D154),"",'2_Saisie'!D154)</f>
        <v/>
      </c>
      <c r="E15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1" s="113" t="str">
        <f>IF(ISBLANK('2_Saisie'!E154),"",'2_Saisie'!E154)</f>
        <v/>
      </c>
      <c r="G15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1" s="114">
        <f>IF('2_Saisie'!J154=0,"",'2_Saisie'!J154)</f>
        <v>32</v>
      </c>
      <c r="I151" s="115">
        <f t="shared" si="16"/>
        <v>32</v>
      </c>
      <c r="J151" s="116">
        <f>IF('2_Saisie'!O154=0,"",'2_Saisie'!O154)</f>
        <v>26</v>
      </c>
      <c r="K151" s="117">
        <f t="shared" si="17"/>
        <v>26</v>
      </c>
      <c r="L151" s="118">
        <f>IF('2_Saisie'!T154=0,"",'2_Saisie'!T154)</f>
        <v>52</v>
      </c>
      <c r="M151" s="119">
        <f t="shared" si="19"/>
        <v>52</v>
      </c>
      <c r="N151" s="120">
        <f>IF('2_Saisie'!U154=0,"",'2_Saisie'!U154)</f>
        <v>110</v>
      </c>
      <c r="O151" s="121">
        <f t="shared" si="18"/>
        <v>110</v>
      </c>
      <c r="Q151" s="69"/>
    </row>
    <row r="152" spans="1:17" x14ac:dyDescent="0.25">
      <c r="A152" s="80">
        <f>'2_Saisie'!A155</f>
        <v>149</v>
      </c>
      <c r="B152" s="70" t="str">
        <f>IF(ISBLANK('2_Saisie'!B155),"",'2_Saisie'!B155)</f>
        <v/>
      </c>
      <c r="C152" s="181" t="str">
        <f>IF(ISBLANK('2_Saisie'!C155),"",'2_Saisie'!C155)</f>
        <v/>
      </c>
      <c r="D152" s="112" t="str">
        <f>IF(ISBLANK('2_Saisie'!D155),"",'2_Saisie'!D155)</f>
        <v/>
      </c>
      <c r="E15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2" s="113" t="str">
        <f>IF(ISBLANK('2_Saisie'!E155),"",'2_Saisie'!E155)</f>
        <v/>
      </c>
      <c r="G15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2" s="114">
        <f>IF('2_Saisie'!J155=0,"",'2_Saisie'!J155)</f>
        <v>32</v>
      </c>
      <c r="I152" s="115">
        <f t="shared" si="16"/>
        <v>32</v>
      </c>
      <c r="J152" s="116">
        <f>IF('2_Saisie'!O155=0,"",'2_Saisie'!O155)</f>
        <v>26</v>
      </c>
      <c r="K152" s="117">
        <f t="shared" si="17"/>
        <v>26</v>
      </c>
      <c r="L152" s="118">
        <f>IF('2_Saisie'!T155=0,"",'2_Saisie'!T155)</f>
        <v>52</v>
      </c>
      <c r="M152" s="119">
        <f t="shared" si="19"/>
        <v>52</v>
      </c>
      <c r="N152" s="120">
        <f>IF('2_Saisie'!U155=0,"",'2_Saisie'!U155)</f>
        <v>110</v>
      </c>
      <c r="O152" s="121">
        <f t="shared" si="18"/>
        <v>110</v>
      </c>
      <c r="Q152" s="69"/>
    </row>
    <row r="153" spans="1:17" x14ac:dyDescent="0.25">
      <c r="A153" s="80">
        <f>'2_Saisie'!A156</f>
        <v>150</v>
      </c>
      <c r="B153" s="70" t="str">
        <f>IF(ISBLANK('2_Saisie'!B156),"",'2_Saisie'!B156)</f>
        <v/>
      </c>
      <c r="C153" s="181" t="str">
        <f>IF(ISBLANK('2_Saisie'!C156),"",'2_Saisie'!C156)</f>
        <v/>
      </c>
      <c r="D153" s="112" t="str">
        <f>IF(ISBLANK('2_Saisie'!D156),"",'2_Saisie'!D156)</f>
        <v/>
      </c>
      <c r="E15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3" s="113" t="str">
        <f>IF(ISBLANK('2_Saisie'!E156),"",'2_Saisie'!E156)</f>
        <v/>
      </c>
      <c r="G15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3" s="114">
        <f>IF('2_Saisie'!J156=0,"",'2_Saisie'!J156)</f>
        <v>32</v>
      </c>
      <c r="I153" s="115">
        <f t="shared" si="16"/>
        <v>32</v>
      </c>
      <c r="J153" s="116">
        <f>IF('2_Saisie'!O156=0,"",'2_Saisie'!O156)</f>
        <v>26</v>
      </c>
      <c r="K153" s="117">
        <f t="shared" si="17"/>
        <v>26</v>
      </c>
      <c r="L153" s="118">
        <f>IF('2_Saisie'!T156=0,"",'2_Saisie'!T156)</f>
        <v>52</v>
      </c>
      <c r="M153" s="119">
        <f t="shared" si="19"/>
        <v>52</v>
      </c>
      <c r="N153" s="120">
        <f>IF('2_Saisie'!U156=0,"",'2_Saisie'!U156)</f>
        <v>110</v>
      </c>
      <c r="O153" s="121">
        <f t="shared" si="18"/>
        <v>110</v>
      </c>
      <c r="Q153" s="69"/>
    </row>
    <row r="154" spans="1:17" x14ac:dyDescent="0.25">
      <c r="A154" s="80">
        <f>'2_Saisie'!A157</f>
        <v>151</v>
      </c>
      <c r="B154" s="70" t="str">
        <f>IF(ISBLANK('2_Saisie'!B157),"",'2_Saisie'!B157)</f>
        <v/>
      </c>
      <c r="C154" s="181" t="str">
        <f>IF(ISBLANK('2_Saisie'!C157),"",'2_Saisie'!C157)</f>
        <v/>
      </c>
      <c r="D154" s="112" t="str">
        <f>IF(ISBLANK('2_Saisie'!D157),"",'2_Saisie'!D157)</f>
        <v/>
      </c>
      <c r="E15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4" s="113" t="str">
        <f>IF(ISBLANK('2_Saisie'!E157),"",'2_Saisie'!E157)</f>
        <v/>
      </c>
      <c r="G15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4" s="114">
        <f>IF('2_Saisie'!J157=0,"",'2_Saisie'!J157)</f>
        <v>32</v>
      </c>
      <c r="I154" s="115">
        <f t="shared" si="16"/>
        <v>32</v>
      </c>
      <c r="J154" s="116">
        <f>IF('2_Saisie'!O157=0,"",'2_Saisie'!O157)</f>
        <v>26</v>
      </c>
      <c r="K154" s="117">
        <f t="shared" si="17"/>
        <v>26</v>
      </c>
      <c r="L154" s="118">
        <f>IF('2_Saisie'!T157=0,"",'2_Saisie'!T157)</f>
        <v>52</v>
      </c>
      <c r="M154" s="119">
        <f t="shared" si="19"/>
        <v>52</v>
      </c>
      <c r="N154" s="120">
        <f>IF('2_Saisie'!U157=0,"",'2_Saisie'!U157)</f>
        <v>110</v>
      </c>
      <c r="O154" s="121">
        <f t="shared" si="18"/>
        <v>110</v>
      </c>
      <c r="Q154" s="69"/>
    </row>
    <row r="155" spans="1:17" x14ac:dyDescent="0.25">
      <c r="A155" s="80">
        <f>'2_Saisie'!A158</f>
        <v>152</v>
      </c>
      <c r="B155" s="70" t="str">
        <f>IF(ISBLANK('2_Saisie'!B158),"",'2_Saisie'!B158)</f>
        <v/>
      </c>
      <c r="C155" s="181" t="str">
        <f>IF(ISBLANK('2_Saisie'!C158),"",'2_Saisie'!C158)</f>
        <v/>
      </c>
      <c r="D155" s="112" t="str">
        <f>IF(ISBLANK('2_Saisie'!D158),"",'2_Saisie'!D158)</f>
        <v/>
      </c>
      <c r="E15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5" s="113" t="str">
        <f>IF(ISBLANK('2_Saisie'!E158),"",'2_Saisie'!E158)</f>
        <v/>
      </c>
      <c r="G15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5" s="114">
        <f>IF('2_Saisie'!J158=0,"",'2_Saisie'!J158)</f>
        <v>32</v>
      </c>
      <c r="I155" s="115">
        <f t="shared" si="16"/>
        <v>32</v>
      </c>
      <c r="J155" s="116">
        <f>IF('2_Saisie'!O158=0,"",'2_Saisie'!O158)</f>
        <v>26</v>
      </c>
      <c r="K155" s="117">
        <f t="shared" si="17"/>
        <v>26</v>
      </c>
      <c r="L155" s="118">
        <f>IF('2_Saisie'!T158=0,"",'2_Saisie'!T158)</f>
        <v>52</v>
      </c>
      <c r="M155" s="119">
        <f t="shared" si="19"/>
        <v>52</v>
      </c>
      <c r="N155" s="120">
        <f>IF('2_Saisie'!U158=0,"",'2_Saisie'!U158)</f>
        <v>110</v>
      </c>
      <c r="O155" s="121">
        <f t="shared" si="18"/>
        <v>110</v>
      </c>
      <c r="Q155" s="69"/>
    </row>
    <row r="156" spans="1:17" x14ac:dyDescent="0.25">
      <c r="A156" s="80">
        <f>'2_Saisie'!A159</f>
        <v>153</v>
      </c>
      <c r="B156" s="70" t="str">
        <f>IF(ISBLANK('2_Saisie'!B159),"",'2_Saisie'!B159)</f>
        <v/>
      </c>
      <c r="C156" s="181" t="str">
        <f>IF(ISBLANK('2_Saisie'!C159),"",'2_Saisie'!C159)</f>
        <v/>
      </c>
      <c r="D156" s="112" t="str">
        <f>IF(ISBLANK('2_Saisie'!D159),"",'2_Saisie'!D159)</f>
        <v/>
      </c>
      <c r="E15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6" s="113" t="str">
        <f>IF(ISBLANK('2_Saisie'!E159),"",'2_Saisie'!E159)</f>
        <v/>
      </c>
      <c r="G15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6" s="114">
        <f>IF('2_Saisie'!J159=0,"",'2_Saisie'!J159)</f>
        <v>32</v>
      </c>
      <c r="I156" s="115">
        <f t="shared" si="16"/>
        <v>32</v>
      </c>
      <c r="J156" s="116">
        <f>IF('2_Saisie'!O159=0,"",'2_Saisie'!O159)</f>
        <v>26</v>
      </c>
      <c r="K156" s="117">
        <f t="shared" si="17"/>
        <v>26</v>
      </c>
      <c r="L156" s="118">
        <f>IF('2_Saisie'!T159=0,"",'2_Saisie'!T159)</f>
        <v>52</v>
      </c>
      <c r="M156" s="119">
        <f t="shared" si="19"/>
        <v>52</v>
      </c>
      <c r="N156" s="120">
        <f>IF('2_Saisie'!U159=0,"",'2_Saisie'!U159)</f>
        <v>110</v>
      </c>
      <c r="O156" s="121">
        <f t="shared" si="18"/>
        <v>110</v>
      </c>
      <c r="Q156" s="69"/>
    </row>
    <row r="157" spans="1:17" x14ac:dyDescent="0.25">
      <c r="A157" s="80">
        <f>'2_Saisie'!A160</f>
        <v>154</v>
      </c>
      <c r="B157" s="70" t="str">
        <f>IF(ISBLANK('2_Saisie'!B160),"",'2_Saisie'!B160)</f>
        <v/>
      </c>
      <c r="C157" s="181" t="str">
        <f>IF(ISBLANK('2_Saisie'!C160),"",'2_Saisie'!C160)</f>
        <v/>
      </c>
      <c r="D157" s="112" t="str">
        <f>IF(ISBLANK('2_Saisie'!D160),"",'2_Saisie'!D160)</f>
        <v/>
      </c>
      <c r="E15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7" s="113" t="str">
        <f>IF(ISBLANK('2_Saisie'!E160),"",'2_Saisie'!E160)</f>
        <v/>
      </c>
      <c r="G15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7" s="114">
        <f>IF('2_Saisie'!J160=0,"",'2_Saisie'!J160)</f>
        <v>32</v>
      </c>
      <c r="I157" s="115">
        <f t="shared" si="16"/>
        <v>32</v>
      </c>
      <c r="J157" s="116">
        <f>IF('2_Saisie'!O160=0,"",'2_Saisie'!O160)</f>
        <v>26</v>
      </c>
      <c r="K157" s="117">
        <f t="shared" si="17"/>
        <v>26</v>
      </c>
      <c r="L157" s="118">
        <f>IF('2_Saisie'!T160=0,"",'2_Saisie'!T160)</f>
        <v>52</v>
      </c>
      <c r="M157" s="119">
        <f t="shared" si="19"/>
        <v>52</v>
      </c>
      <c r="N157" s="120">
        <f>IF('2_Saisie'!U160=0,"",'2_Saisie'!U160)</f>
        <v>110</v>
      </c>
      <c r="O157" s="121">
        <f t="shared" si="18"/>
        <v>110</v>
      </c>
      <c r="Q157" s="69"/>
    </row>
    <row r="158" spans="1:17" x14ac:dyDescent="0.25">
      <c r="A158" s="80">
        <f>'2_Saisie'!A161</f>
        <v>155</v>
      </c>
      <c r="B158" s="70" t="str">
        <f>IF(ISBLANK('2_Saisie'!B161),"",'2_Saisie'!B161)</f>
        <v/>
      </c>
      <c r="C158" s="181" t="str">
        <f>IF(ISBLANK('2_Saisie'!C161),"",'2_Saisie'!C161)</f>
        <v/>
      </c>
      <c r="D158" s="112" t="str">
        <f>IF(ISBLANK('2_Saisie'!D161),"",'2_Saisie'!D161)</f>
        <v/>
      </c>
      <c r="E15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8" s="113" t="str">
        <f>IF(ISBLANK('2_Saisie'!E161),"",'2_Saisie'!E161)</f>
        <v/>
      </c>
      <c r="G15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8" s="114">
        <f>IF('2_Saisie'!J161=0,"",'2_Saisie'!J161)</f>
        <v>32</v>
      </c>
      <c r="I158" s="115">
        <f t="shared" si="16"/>
        <v>32</v>
      </c>
      <c r="J158" s="116">
        <f>IF('2_Saisie'!O161=0,"",'2_Saisie'!O161)</f>
        <v>26</v>
      </c>
      <c r="K158" s="117">
        <f t="shared" si="17"/>
        <v>26</v>
      </c>
      <c r="L158" s="118">
        <f>IF('2_Saisie'!T161=0,"",'2_Saisie'!T161)</f>
        <v>52</v>
      </c>
      <c r="M158" s="119">
        <f t="shared" si="19"/>
        <v>52</v>
      </c>
      <c r="N158" s="120">
        <f>IF('2_Saisie'!U161=0,"",'2_Saisie'!U161)</f>
        <v>110</v>
      </c>
      <c r="O158" s="121">
        <f t="shared" si="18"/>
        <v>110</v>
      </c>
      <c r="Q158" s="69"/>
    </row>
    <row r="159" spans="1:17" x14ac:dyDescent="0.25">
      <c r="A159" s="80">
        <f>'2_Saisie'!A162</f>
        <v>156</v>
      </c>
      <c r="B159" s="70" t="str">
        <f>IF(ISBLANK('2_Saisie'!B162),"",'2_Saisie'!B162)</f>
        <v/>
      </c>
      <c r="C159" s="181" t="str">
        <f>IF(ISBLANK('2_Saisie'!C162),"",'2_Saisie'!C162)</f>
        <v/>
      </c>
      <c r="D159" s="112" t="str">
        <f>IF(ISBLANK('2_Saisie'!D162),"",'2_Saisie'!D162)</f>
        <v/>
      </c>
      <c r="E15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59" s="113" t="str">
        <f>IF(ISBLANK('2_Saisie'!E162),"",'2_Saisie'!E162)</f>
        <v/>
      </c>
      <c r="G15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59" s="114">
        <f>IF('2_Saisie'!J162=0,"",'2_Saisie'!J162)</f>
        <v>32</v>
      </c>
      <c r="I159" s="115">
        <f t="shared" si="16"/>
        <v>32</v>
      </c>
      <c r="J159" s="116">
        <f>IF('2_Saisie'!O162=0,"",'2_Saisie'!O162)</f>
        <v>26</v>
      </c>
      <c r="K159" s="117">
        <f t="shared" si="17"/>
        <v>26</v>
      </c>
      <c r="L159" s="118">
        <f>IF('2_Saisie'!T162=0,"",'2_Saisie'!T162)</f>
        <v>52</v>
      </c>
      <c r="M159" s="119">
        <f t="shared" si="19"/>
        <v>52</v>
      </c>
      <c r="N159" s="120">
        <f>IF('2_Saisie'!U162=0,"",'2_Saisie'!U162)</f>
        <v>110</v>
      </c>
      <c r="O159" s="121">
        <f t="shared" si="18"/>
        <v>110</v>
      </c>
      <c r="Q159" s="69"/>
    </row>
    <row r="160" spans="1:17" x14ac:dyDescent="0.25">
      <c r="A160" s="80">
        <f>'2_Saisie'!A163</f>
        <v>157</v>
      </c>
      <c r="B160" s="70" t="str">
        <f>IF(ISBLANK('2_Saisie'!B163),"",'2_Saisie'!B163)</f>
        <v/>
      </c>
      <c r="C160" s="181" t="str">
        <f>IF(ISBLANK('2_Saisie'!C163),"",'2_Saisie'!C163)</f>
        <v/>
      </c>
      <c r="D160" s="112" t="str">
        <f>IF(ISBLANK('2_Saisie'!D163),"",'2_Saisie'!D163)</f>
        <v/>
      </c>
      <c r="E16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0" s="113" t="str">
        <f>IF(ISBLANK('2_Saisie'!E163),"",'2_Saisie'!E163)</f>
        <v/>
      </c>
      <c r="G16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0" s="114">
        <f>IF('2_Saisie'!J163=0,"",'2_Saisie'!J163)</f>
        <v>32</v>
      </c>
      <c r="I160" s="115">
        <f t="shared" si="16"/>
        <v>32</v>
      </c>
      <c r="J160" s="116">
        <f>IF('2_Saisie'!O163=0,"",'2_Saisie'!O163)</f>
        <v>26</v>
      </c>
      <c r="K160" s="117">
        <f t="shared" si="17"/>
        <v>26</v>
      </c>
      <c r="L160" s="118">
        <f>IF('2_Saisie'!T163=0,"",'2_Saisie'!T163)</f>
        <v>52</v>
      </c>
      <c r="M160" s="119">
        <f t="shared" si="19"/>
        <v>52</v>
      </c>
      <c r="N160" s="120">
        <f>IF('2_Saisie'!U163=0,"",'2_Saisie'!U163)</f>
        <v>110</v>
      </c>
      <c r="O160" s="121">
        <f t="shared" si="18"/>
        <v>110</v>
      </c>
      <c r="Q160" s="69"/>
    </row>
    <row r="161" spans="1:17" x14ac:dyDescent="0.25">
      <c r="A161" s="80">
        <f>'2_Saisie'!A164</f>
        <v>158</v>
      </c>
      <c r="B161" s="70" t="str">
        <f>IF(ISBLANK('2_Saisie'!B164),"",'2_Saisie'!B164)</f>
        <v/>
      </c>
      <c r="C161" s="181" t="str">
        <f>IF(ISBLANK('2_Saisie'!C164),"",'2_Saisie'!C164)</f>
        <v/>
      </c>
      <c r="D161" s="112" t="str">
        <f>IF(ISBLANK('2_Saisie'!D164),"",'2_Saisie'!D164)</f>
        <v/>
      </c>
      <c r="E16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1" s="113" t="str">
        <f>IF(ISBLANK('2_Saisie'!E164),"",'2_Saisie'!E164)</f>
        <v/>
      </c>
      <c r="G16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1" s="114">
        <f>IF('2_Saisie'!J164=0,"",'2_Saisie'!J164)</f>
        <v>32</v>
      </c>
      <c r="I161" s="115">
        <f t="shared" si="16"/>
        <v>32</v>
      </c>
      <c r="J161" s="116">
        <f>IF('2_Saisie'!O164=0,"",'2_Saisie'!O164)</f>
        <v>26</v>
      </c>
      <c r="K161" s="117">
        <f t="shared" si="17"/>
        <v>26</v>
      </c>
      <c r="L161" s="118">
        <f>IF('2_Saisie'!T164=0,"",'2_Saisie'!T164)</f>
        <v>52</v>
      </c>
      <c r="M161" s="119">
        <f t="shared" si="19"/>
        <v>52</v>
      </c>
      <c r="N161" s="120">
        <f>IF('2_Saisie'!U164=0,"",'2_Saisie'!U164)</f>
        <v>110</v>
      </c>
      <c r="O161" s="121">
        <f t="shared" si="18"/>
        <v>110</v>
      </c>
      <c r="Q161" s="69"/>
    </row>
    <row r="162" spans="1:17" x14ac:dyDescent="0.25">
      <c r="A162" s="80">
        <f>'2_Saisie'!A165</f>
        <v>159</v>
      </c>
      <c r="B162" s="70" t="str">
        <f>IF(ISBLANK('2_Saisie'!B165),"",'2_Saisie'!B165)</f>
        <v/>
      </c>
      <c r="C162" s="181" t="str">
        <f>IF(ISBLANK('2_Saisie'!C165),"",'2_Saisie'!C165)</f>
        <v/>
      </c>
      <c r="D162" s="112" t="str">
        <f>IF(ISBLANK('2_Saisie'!D165),"",'2_Saisie'!D165)</f>
        <v/>
      </c>
      <c r="E16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2" s="113" t="str">
        <f>IF(ISBLANK('2_Saisie'!E165),"",'2_Saisie'!E165)</f>
        <v/>
      </c>
      <c r="G16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2" s="114">
        <f>IF('2_Saisie'!J165=0,"",'2_Saisie'!J165)</f>
        <v>32</v>
      </c>
      <c r="I162" s="115">
        <f t="shared" si="16"/>
        <v>32</v>
      </c>
      <c r="J162" s="116">
        <f>IF('2_Saisie'!O165=0,"",'2_Saisie'!O165)</f>
        <v>26</v>
      </c>
      <c r="K162" s="117">
        <f t="shared" si="17"/>
        <v>26</v>
      </c>
      <c r="L162" s="118">
        <f>IF('2_Saisie'!T165=0,"",'2_Saisie'!T165)</f>
        <v>52</v>
      </c>
      <c r="M162" s="119">
        <f t="shared" si="19"/>
        <v>52</v>
      </c>
      <c r="N162" s="120">
        <f>IF('2_Saisie'!U165=0,"",'2_Saisie'!U165)</f>
        <v>110</v>
      </c>
      <c r="O162" s="121">
        <f t="shared" si="18"/>
        <v>110</v>
      </c>
      <c r="Q162" s="69"/>
    </row>
    <row r="163" spans="1:17" x14ac:dyDescent="0.25">
      <c r="A163" s="80">
        <f>'2_Saisie'!A166</f>
        <v>160</v>
      </c>
      <c r="B163" s="70" t="str">
        <f>IF(ISBLANK('2_Saisie'!B166),"",'2_Saisie'!B166)</f>
        <v/>
      </c>
      <c r="C163" s="181" t="str">
        <f>IF(ISBLANK('2_Saisie'!C166),"",'2_Saisie'!C166)</f>
        <v/>
      </c>
      <c r="D163" s="112" t="str">
        <f>IF(ISBLANK('2_Saisie'!D166),"",'2_Saisie'!D166)</f>
        <v/>
      </c>
      <c r="E16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3" s="113" t="str">
        <f>IF(ISBLANK('2_Saisie'!E166),"",'2_Saisie'!E166)</f>
        <v/>
      </c>
      <c r="G16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3" s="114">
        <f>IF('2_Saisie'!J166=0,"",'2_Saisie'!J166)</f>
        <v>32</v>
      </c>
      <c r="I163" s="115">
        <f t="shared" si="16"/>
        <v>32</v>
      </c>
      <c r="J163" s="116">
        <f>IF('2_Saisie'!O166=0,"",'2_Saisie'!O166)</f>
        <v>26</v>
      </c>
      <c r="K163" s="117">
        <f t="shared" si="17"/>
        <v>26</v>
      </c>
      <c r="L163" s="118">
        <f>IF('2_Saisie'!T166=0,"",'2_Saisie'!T166)</f>
        <v>52</v>
      </c>
      <c r="M163" s="119">
        <f t="shared" si="19"/>
        <v>52</v>
      </c>
      <c r="N163" s="120">
        <f>IF('2_Saisie'!U166=0,"",'2_Saisie'!U166)</f>
        <v>110</v>
      </c>
      <c r="O163" s="121">
        <f t="shared" si="18"/>
        <v>110</v>
      </c>
      <c r="Q163" s="69"/>
    </row>
    <row r="164" spans="1:17" x14ac:dyDescent="0.25">
      <c r="A164" s="80">
        <f>'2_Saisie'!A167</f>
        <v>161</v>
      </c>
      <c r="B164" s="70" t="str">
        <f>IF(ISBLANK('2_Saisie'!B167),"",'2_Saisie'!B167)</f>
        <v/>
      </c>
      <c r="C164" s="181" t="str">
        <f>IF(ISBLANK('2_Saisie'!C167),"",'2_Saisie'!C167)</f>
        <v/>
      </c>
      <c r="D164" s="112" t="str">
        <f>IF(ISBLANK('2_Saisie'!D167),"",'2_Saisie'!D167)</f>
        <v/>
      </c>
      <c r="E16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4" s="113" t="str">
        <f>IF(ISBLANK('2_Saisie'!E167),"",'2_Saisie'!E167)</f>
        <v/>
      </c>
      <c r="G16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4" s="114">
        <f>IF('2_Saisie'!J167=0,"",'2_Saisie'!J167)</f>
        <v>32</v>
      </c>
      <c r="I164" s="115">
        <f t="shared" ref="I164:I195" si="20">H164</f>
        <v>32</v>
      </c>
      <c r="J164" s="116">
        <f>IF('2_Saisie'!O167=0,"",'2_Saisie'!O167)</f>
        <v>26</v>
      </c>
      <c r="K164" s="117">
        <f t="shared" ref="K164:K195" si="21">J164</f>
        <v>26</v>
      </c>
      <c r="L164" s="118">
        <f>IF('2_Saisie'!T167=0,"",'2_Saisie'!T167)</f>
        <v>52</v>
      </c>
      <c r="M164" s="119">
        <f t="shared" si="19"/>
        <v>52</v>
      </c>
      <c r="N164" s="120">
        <f>IF('2_Saisie'!U167=0,"",'2_Saisie'!U167)</f>
        <v>110</v>
      </c>
      <c r="O164" s="121">
        <f t="shared" ref="O164:O195" si="22">N164</f>
        <v>110</v>
      </c>
      <c r="Q164" s="69"/>
    </row>
    <row r="165" spans="1:17" x14ac:dyDescent="0.25">
      <c r="A165" s="80">
        <f>'2_Saisie'!A168</f>
        <v>162</v>
      </c>
      <c r="B165" s="70" t="str">
        <f>IF(ISBLANK('2_Saisie'!B168),"",'2_Saisie'!B168)</f>
        <v/>
      </c>
      <c r="C165" s="181" t="str">
        <f>IF(ISBLANK('2_Saisie'!C168),"",'2_Saisie'!C168)</f>
        <v/>
      </c>
      <c r="D165" s="112" t="str">
        <f>IF(ISBLANK('2_Saisie'!D168),"",'2_Saisie'!D168)</f>
        <v/>
      </c>
      <c r="E16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5" s="113" t="str">
        <f>IF(ISBLANK('2_Saisie'!E168),"",'2_Saisie'!E168)</f>
        <v/>
      </c>
      <c r="G16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5" s="114">
        <f>IF('2_Saisie'!J168=0,"",'2_Saisie'!J168)</f>
        <v>32</v>
      </c>
      <c r="I165" s="115">
        <f t="shared" si="20"/>
        <v>32</v>
      </c>
      <c r="J165" s="116">
        <f>IF('2_Saisie'!O168=0,"",'2_Saisie'!O168)</f>
        <v>26</v>
      </c>
      <c r="K165" s="117">
        <f t="shared" si="21"/>
        <v>26</v>
      </c>
      <c r="L165" s="118">
        <f>IF('2_Saisie'!T168=0,"",'2_Saisie'!T168)</f>
        <v>52</v>
      </c>
      <c r="M165" s="119">
        <f t="shared" ref="M165:M196" si="23">L165</f>
        <v>52</v>
      </c>
      <c r="N165" s="120">
        <f>IF('2_Saisie'!U168=0,"",'2_Saisie'!U168)</f>
        <v>110</v>
      </c>
      <c r="O165" s="121">
        <f t="shared" si="22"/>
        <v>110</v>
      </c>
      <c r="Q165" s="69"/>
    </row>
    <row r="166" spans="1:17" x14ac:dyDescent="0.25">
      <c r="A166" s="80">
        <f>'2_Saisie'!A169</f>
        <v>163</v>
      </c>
      <c r="B166" s="70" t="str">
        <f>IF(ISBLANK('2_Saisie'!B169),"",'2_Saisie'!B169)</f>
        <v/>
      </c>
      <c r="C166" s="181" t="str">
        <f>IF(ISBLANK('2_Saisie'!C169),"",'2_Saisie'!C169)</f>
        <v/>
      </c>
      <c r="D166" s="112" t="str">
        <f>IF(ISBLANK('2_Saisie'!D169),"",'2_Saisie'!D169)</f>
        <v/>
      </c>
      <c r="E16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6" s="113" t="str">
        <f>IF(ISBLANK('2_Saisie'!E169),"",'2_Saisie'!E169)</f>
        <v/>
      </c>
      <c r="G16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6" s="114">
        <f>IF('2_Saisie'!J169=0,"",'2_Saisie'!J169)</f>
        <v>32</v>
      </c>
      <c r="I166" s="115">
        <f t="shared" si="20"/>
        <v>32</v>
      </c>
      <c r="J166" s="116">
        <f>IF('2_Saisie'!O169=0,"",'2_Saisie'!O169)</f>
        <v>26</v>
      </c>
      <c r="K166" s="117">
        <f t="shared" si="21"/>
        <v>26</v>
      </c>
      <c r="L166" s="118">
        <f>IF('2_Saisie'!T169=0,"",'2_Saisie'!T169)</f>
        <v>52</v>
      </c>
      <c r="M166" s="119">
        <f t="shared" si="23"/>
        <v>52</v>
      </c>
      <c r="N166" s="120">
        <f>IF('2_Saisie'!U169=0,"",'2_Saisie'!U169)</f>
        <v>110</v>
      </c>
      <c r="O166" s="121">
        <f t="shared" si="22"/>
        <v>110</v>
      </c>
      <c r="Q166" s="69"/>
    </row>
    <row r="167" spans="1:17" x14ac:dyDescent="0.25">
      <c r="A167" s="80">
        <f>'2_Saisie'!A170</f>
        <v>164</v>
      </c>
      <c r="B167" s="70" t="str">
        <f>IF(ISBLANK('2_Saisie'!B170),"",'2_Saisie'!B170)</f>
        <v/>
      </c>
      <c r="C167" s="181" t="str">
        <f>IF(ISBLANK('2_Saisie'!C170),"",'2_Saisie'!C170)</f>
        <v/>
      </c>
      <c r="D167" s="112" t="str">
        <f>IF(ISBLANK('2_Saisie'!D170),"",'2_Saisie'!D170)</f>
        <v/>
      </c>
      <c r="E16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7" s="113" t="str">
        <f>IF(ISBLANK('2_Saisie'!E170),"",'2_Saisie'!E170)</f>
        <v/>
      </c>
      <c r="G16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7" s="114">
        <f>IF('2_Saisie'!J170=0,"",'2_Saisie'!J170)</f>
        <v>32</v>
      </c>
      <c r="I167" s="115">
        <f t="shared" si="20"/>
        <v>32</v>
      </c>
      <c r="J167" s="116">
        <f>IF('2_Saisie'!O170=0,"",'2_Saisie'!O170)</f>
        <v>26</v>
      </c>
      <c r="K167" s="117">
        <f t="shared" si="21"/>
        <v>26</v>
      </c>
      <c r="L167" s="118">
        <f>IF('2_Saisie'!T170=0,"",'2_Saisie'!T170)</f>
        <v>52</v>
      </c>
      <c r="M167" s="119">
        <f t="shared" si="23"/>
        <v>52</v>
      </c>
      <c r="N167" s="120">
        <f>IF('2_Saisie'!U170=0,"",'2_Saisie'!U170)</f>
        <v>110</v>
      </c>
      <c r="O167" s="121">
        <f t="shared" si="22"/>
        <v>110</v>
      </c>
      <c r="Q167" s="69"/>
    </row>
    <row r="168" spans="1:17" x14ac:dyDescent="0.25">
      <c r="A168" s="80">
        <f>'2_Saisie'!A171</f>
        <v>165</v>
      </c>
      <c r="B168" s="70" t="str">
        <f>IF(ISBLANK('2_Saisie'!B171),"",'2_Saisie'!B171)</f>
        <v/>
      </c>
      <c r="C168" s="181" t="str">
        <f>IF(ISBLANK('2_Saisie'!C171),"",'2_Saisie'!C171)</f>
        <v/>
      </c>
      <c r="D168" s="112" t="str">
        <f>IF(ISBLANK('2_Saisie'!D171),"",'2_Saisie'!D171)</f>
        <v/>
      </c>
      <c r="E16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8" s="113" t="str">
        <f>IF(ISBLANK('2_Saisie'!E171),"",'2_Saisie'!E171)</f>
        <v/>
      </c>
      <c r="G16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8" s="114">
        <f>IF('2_Saisie'!J171=0,"",'2_Saisie'!J171)</f>
        <v>32</v>
      </c>
      <c r="I168" s="115">
        <f t="shared" si="20"/>
        <v>32</v>
      </c>
      <c r="J168" s="116">
        <f>IF('2_Saisie'!O171=0,"",'2_Saisie'!O171)</f>
        <v>26</v>
      </c>
      <c r="K168" s="117">
        <f t="shared" si="21"/>
        <v>26</v>
      </c>
      <c r="L168" s="118">
        <f>IF('2_Saisie'!T171=0,"",'2_Saisie'!T171)</f>
        <v>52</v>
      </c>
      <c r="M168" s="119">
        <f t="shared" si="23"/>
        <v>52</v>
      </c>
      <c r="N168" s="120">
        <f>IF('2_Saisie'!U171=0,"",'2_Saisie'!U171)</f>
        <v>110</v>
      </c>
      <c r="O168" s="121">
        <f t="shared" si="22"/>
        <v>110</v>
      </c>
      <c r="Q168" s="69"/>
    </row>
    <row r="169" spans="1:17" x14ac:dyDescent="0.25">
      <c r="A169" s="80">
        <f>'2_Saisie'!A172</f>
        <v>166</v>
      </c>
      <c r="B169" s="70" t="str">
        <f>IF(ISBLANK('2_Saisie'!B172),"",'2_Saisie'!B172)</f>
        <v/>
      </c>
      <c r="C169" s="181" t="str">
        <f>IF(ISBLANK('2_Saisie'!C172),"",'2_Saisie'!C172)</f>
        <v/>
      </c>
      <c r="D169" s="112" t="str">
        <f>IF(ISBLANK('2_Saisie'!D172),"",'2_Saisie'!D172)</f>
        <v/>
      </c>
      <c r="E16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69" s="113" t="str">
        <f>IF(ISBLANK('2_Saisie'!E172),"",'2_Saisie'!E172)</f>
        <v/>
      </c>
      <c r="G16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69" s="114">
        <f>IF('2_Saisie'!J172=0,"",'2_Saisie'!J172)</f>
        <v>32</v>
      </c>
      <c r="I169" s="115">
        <f t="shared" si="20"/>
        <v>32</v>
      </c>
      <c r="J169" s="116">
        <f>IF('2_Saisie'!O172=0,"",'2_Saisie'!O172)</f>
        <v>26</v>
      </c>
      <c r="K169" s="117">
        <f t="shared" si="21"/>
        <v>26</v>
      </c>
      <c r="L169" s="118">
        <f>IF('2_Saisie'!T172=0,"",'2_Saisie'!T172)</f>
        <v>52</v>
      </c>
      <c r="M169" s="119">
        <f t="shared" si="23"/>
        <v>52</v>
      </c>
      <c r="N169" s="120">
        <f>IF('2_Saisie'!U172=0,"",'2_Saisie'!U172)</f>
        <v>110</v>
      </c>
      <c r="O169" s="121">
        <f t="shared" si="22"/>
        <v>110</v>
      </c>
      <c r="Q169" s="69"/>
    </row>
    <row r="170" spans="1:17" x14ac:dyDescent="0.25">
      <c r="A170" s="80">
        <f>'2_Saisie'!A173</f>
        <v>167</v>
      </c>
      <c r="B170" s="70" t="str">
        <f>IF(ISBLANK('2_Saisie'!B173),"",'2_Saisie'!B173)</f>
        <v/>
      </c>
      <c r="C170" s="181" t="str">
        <f>IF(ISBLANK('2_Saisie'!C173),"",'2_Saisie'!C173)</f>
        <v/>
      </c>
      <c r="D170" s="112" t="str">
        <f>IF(ISBLANK('2_Saisie'!D173),"",'2_Saisie'!D173)</f>
        <v/>
      </c>
      <c r="E17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0" s="113" t="str">
        <f>IF(ISBLANK('2_Saisie'!E173),"",'2_Saisie'!E173)</f>
        <v/>
      </c>
      <c r="G17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0" s="114">
        <f>IF('2_Saisie'!J173=0,"",'2_Saisie'!J173)</f>
        <v>32</v>
      </c>
      <c r="I170" s="115">
        <f t="shared" si="20"/>
        <v>32</v>
      </c>
      <c r="J170" s="116">
        <f>IF('2_Saisie'!O173=0,"",'2_Saisie'!O173)</f>
        <v>26</v>
      </c>
      <c r="K170" s="117">
        <f t="shared" si="21"/>
        <v>26</v>
      </c>
      <c r="L170" s="118">
        <f>IF('2_Saisie'!T173=0,"",'2_Saisie'!T173)</f>
        <v>52</v>
      </c>
      <c r="M170" s="119">
        <f t="shared" si="23"/>
        <v>52</v>
      </c>
      <c r="N170" s="120">
        <f>IF('2_Saisie'!U173=0,"",'2_Saisie'!U173)</f>
        <v>110</v>
      </c>
      <c r="O170" s="121">
        <f t="shared" si="22"/>
        <v>110</v>
      </c>
      <c r="Q170" s="69"/>
    </row>
    <row r="171" spans="1:17" x14ac:dyDescent="0.25">
      <c r="A171" s="80">
        <f>'2_Saisie'!A174</f>
        <v>168</v>
      </c>
      <c r="B171" s="70" t="str">
        <f>IF(ISBLANK('2_Saisie'!B174),"",'2_Saisie'!B174)</f>
        <v/>
      </c>
      <c r="C171" s="181" t="str">
        <f>IF(ISBLANK('2_Saisie'!C174),"",'2_Saisie'!C174)</f>
        <v/>
      </c>
      <c r="D171" s="112" t="str">
        <f>IF(ISBLANK('2_Saisie'!D174),"",'2_Saisie'!D174)</f>
        <v/>
      </c>
      <c r="E17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1" s="113" t="str">
        <f>IF(ISBLANK('2_Saisie'!E174),"",'2_Saisie'!E174)</f>
        <v/>
      </c>
      <c r="G17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1" s="114">
        <f>IF('2_Saisie'!J174=0,"",'2_Saisie'!J174)</f>
        <v>32</v>
      </c>
      <c r="I171" s="115">
        <f t="shared" si="20"/>
        <v>32</v>
      </c>
      <c r="J171" s="116">
        <f>IF('2_Saisie'!O174=0,"",'2_Saisie'!O174)</f>
        <v>26</v>
      </c>
      <c r="K171" s="117">
        <f t="shared" si="21"/>
        <v>26</v>
      </c>
      <c r="L171" s="118">
        <f>IF('2_Saisie'!T174=0,"",'2_Saisie'!T174)</f>
        <v>52</v>
      </c>
      <c r="M171" s="119">
        <f t="shared" si="23"/>
        <v>52</v>
      </c>
      <c r="N171" s="120">
        <f>IF('2_Saisie'!U174=0,"",'2_Saisie'!U174)</f>
        <v>110</v>
      </c>
      <c r="O171" s="121">
        <f t="shared" si="22"/>
        <v>110</v>
      </c>
      <c r="Q171" s="69"/>
    </row>
    <row r="172" spans="1:17" x14ac:dyDescent="0.25">
      <c r="A172" s="80">
        <f>'2_Saisie'!A175</f>
        <v>169</v>
      </c>
      <c r="B172" s="70" t="str">
        <f>IF(ISBLANK('2_Saisie'!B175),"",'2_Saisie'!B175)</f>
        <v/>
      </c>
      <c r="C172" s="181" t="str">
        <f>IF(ISBLANK('2_Saisie'!C175),"",'2_Saisie'!C175)</f>
        <v/>
      </c>
      <c r="D172" s="112" t="str">
        <f>IF(ISBLANK('2_Saisie'!D175),"",'2_Saisie'!D175)</f>
        <v/>
      </c>
      <c r="E17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2" s="113" t="str">
        <f>IF(ISBLANK('2_Saisie'!E175),"",'2_Saisie'!E175)</f>
        <v/>
      </c>
      <c r="G17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2" s="114">
        <f>IF('2_Saisie'!J175=0,"",'2_Saisie'!J175)</f>
        <v>32</v>
      </c>
      <c r="I172" s="115">
        <f t="shared" si="20"/>
        <v>32</v>
      </c>
      <c r="J172" s="116">
        <f>IF('2_Saisie'!O175=0,"",'2_Saisie'!O175)</f>
        <v>26</v>
      </c>
      <c r="K172" s="117">
        <f t="shared" si="21"/>
        <v>26</v>
      </c>
      <c r="L172" s="118">
        <f>IF('2_Saisie'!T175=0,"",'2_Saisie'!T175)</f>
        <v>52</v>
      </c>
      <c r="M172" s="119">
        <f t="shared" si="23"/>
        <v>52</v>
      </c>
      <c r="N172" s="120">
        <f>IF('2_Saisie'!U175=0,"",'2_Saisie'!U175)</f>
        <v>110</v>
      </c>
      <c r="O172" s="121">
        <f t="shared" si="22"/>
        <v>110</v>
      </c>
      <c r="Q172" s="69"/>
    </row>
    <row r="173" spans="1:17" x14ac:dyDescent="0.25">
      <c r="A173" s="80">
        <f>'2_Saisie'!A176</f>
        <v>170</v>
      </c>
      <c r="B173" s="70" t="str">
        <f>IF(ISBLANK('2_Saisie'!B176),"",'2_Saisie'!B176)</f>
        <v/>
      </c>
      <c r="C173" s="181" t="str">
        <f>IF(ISBLANK('2_Saisie'!C176),"",'2_Saisie'!C176)</f>
        <v/>
      </c>
      <c r="D173" s="112" t="str">
        <f>IF(ISBLANK('2_Saisie'!D176),"",'2_Saisie'!D176)</f>
        <v/>
      </c>
      <c r="E17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3" s="113" t="str">
        <f>IF(ISBLANK('2_Saisie'!E176),"",'2_Saisie'!E176)</f>
        <v/>
      </c>
      <c r="G17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3" s="114">
        <f>IF('2_Saisie'!J176=0,"",'2_Saisie'!J176)</f>
        <v>32</v>
      </c>
      <c r="I173" s="115">
        <f t="shared" si="20"/>
        <v>32</v>
      </c>
      <c r="J173" s="116">
        <f>IF('2_Saisie'!O176=0,"",'2_Saisie'!O176)</f>
        <v>26</v>
      </c>
      <c r="K173" s="117">
        <f t="shared" si="21"/>
        <v>26</v>
      </c>
      <c r="L173" s="118">
        <f>IF('2_Saisie'!T176=0,"",'2_Saisie'!T176)</f>
        <v>52</v>
      </c>
      <c r="M173" s="119">
        <f t="shared" si="23"/>
        <v>52</v>
      </c>
      <c r="N173" s="120">
        <f>IF('2_Saisie'!U176=0,"",'2_Saisie'!U176)</f>
        <v>110</v>
      </c>
      <c r="O173" s="121">
        <f t="shared" si="22"/>
        <v>110</v>
      </c>
      <c r="Q173" s="69"/>
    </row>
    <row r="174" spans="1:17" x14ac:dyDescent="0.25">
      <c r="A174" s="80">
        <f>'2_Saisie'!A177</f>
        <v>171</v>
      </c>
      <c r="B174" s="70" t="str">
        <f>IF(ISBLANK('2_Saisie'!B177),"",'2_Saisie'!B177)</f>
        <v/>
      </c>
      <c r="C174" s="181" t="str">
        <f>IF(ISBLANK('2_Saisie'!C177),"",'2_Saisie'!C177)</f>
        <v/>
      </c>
      <c r="D174" s="112" t="str">
        <f>IF(ISBLANK('2_Saisie'!D177),"",'2_Saisie'!D177)</f>
        <v/>
      </c>
      <c r="E17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4" s="113" t="str">
        <f>IF(ISBLANK('2_Saisie'!E177),"",'2_Saisie'!E177)</f>
        <v/>
      </c>
      <c r="G17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4" s="114">
        <f>IF('2_Saisie'!J177=0,"",'2_Saisie'!J177)</f>
        <v>32</v>
      </c>
      <c r="I174" s="115">
        <f t="shared" si="20"/>
        <v>32</v>
      </c>
      <c r="J174" s="116">
        <f>IF('2_Saisie'!O177=0,"",'2_Saisie'!O177)</f>
        <v>26</v>
      </c>
      <c r="K174" s="117">
        <f t="shared" si="21"/>
        <v>26</v>
      </c>
      <c r="L174" s="118">
        <f>IF('2_Saisie'!T177=0,"",'2_Saisie'!T177)</f>
        <v>52</v>
      </c>
      <c r="M174" s="119">
        <f t="shared" si="23"/>
        <v>52</v>
      </c>
      <c r="N174" s="120">
        <f>IF('2_Saisie'!U177=0,"",'2_Saisie'!U177)</f>
        <v>110</v>
      </c>
      <c r="O174" s="121">
        <f t="shared" si="22"/>
        <v>110</v>
      </c>
      <c r="Q174" s="69"/>
    </row>
    <row r="175" spans="1:17" x14ac:dyDescent="0.25">
      <c r="A175" s="80">
        <f>'2_Saisie'!A178</f>
        <v>172</v>
      </c>
      <c r="B175" s="70" t="str">
        <f>IF(ISBLANK('2_Saisie'!B178),"",'2_Saisie'!B178)</f>
        <v/>
      </c>
      <c r="C175" s="181" t="str">
        <f>IF(ISBLANK('2_Saisie'!C178),"",'2_Saisie'!C178)</f>
        <v/>
      </c>
      <c r="D175" s="112" t="str">
        <f>IF(ISBLANK('2_Saisie'!D178),"",'2_Saisie'!D178)</f>
        <v/>
      </c>
      <c r="E17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5" s="113" t="str">
        <f>IF(ISBLANK('2_Saisie'!E178),"",'2_Saisie'!E178)</f>
        <v/>
      </c>
      <c r="G17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5" s="114">
        <f>IF('2_Saisie'!J178=0,"",'2_Saisie'!J178)</f>
        <v>32</v>
      </c>
      <c r="I175" s="115">
        <f t="shared" si="20"/>
        <v>32</v>
      </c>
      <c r="J175" s="116">
        <f>IF('2_Saisie'!O178=0,"",'2_Saisie'!O178)</f>
        <v>26</v>
      </c>
      <c r="K175" s="117">
        <f t="shared" si="21"/>
        <v>26</v>
      </c>
      <c r="L175" s="118">
        <f>IF('2_Saisie'!T178=0,"",'2_Saisie'!T178)</f>
        <v>52</v>
      </c>
      <c r="M175" s="119">
        <f t="shared" si="23"/>
        <v>52</v>
      </c>
      <c r="N175" s="120">
        <f>IF('2_Saisie'!U178=0,"",'2_Saisie'!U178)</f>
        <v>110</v>
      </c>
      <c r="O175" s="121">
        <f t="shared" si="22"/>
        <v>110</v>
      </c>
      <c r="Q175" s="69"/>
    </row>
    <row r="176" spans="1:17" x14ac:dyDescent="0.25">
      <c r="A176" s="80">
        <f>'2_Saisie'!A179</f>
        <v>173</v>
      </c>
      <c r="B176" s="70" t="str">
        <f>IF(ISBLANK('2_Saisie'!B179),"",'2_Saisie'!B179)</f>
        <v/>
      </c>
      <c r="C176" s="181" t="str">
        <f>IF(ISBLANK('2_Saisie'!C179),"",'2_Saisie'!C179)</f>
        <v/>
      </c>
      <c r="D176" s="112" t="str">
        <f>IF(ISBLANK('2_Saisie'!D179),"",'2_Saisie'!D179)</f>
        <v/>
      </c>
      <c r="E17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6" s="113" t="str">
        <f>IF(ISBLANK('2_Saisie'!E179),"",'2_Saisie'!E179)</f>
        <v/>
      </c>
      <c r="G17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6" s="114">
        <f>IF('2_Saisie'!J179=0,"",'2_Saisie'!J179)</f>
        <v>32</v>
      </c>
      <c r="I176" s="115">
        <f t="shared" si="20"/>
        <v>32</v>
      </c>
      <c r="J176" s="116">
        <f>IF('2_Saisie'!O179=0,"",'2_Saisie'!O179)</f>
        <v>26</v>
      </c>
      <c r="K176" s="117">
        <f t="shared" si="21"/>
        <v>26</v>
      </c>
      <c r="L176" s="118">
        <f>IF('2_Saisie'!T179=0,"",'2_Saisie'!T179)</f>
        <v>52</v>
      </c>
      <c r="M176" s="119">
        <f t="shared" si="23"/>
        <v>52</v>
      </c>
      <c r="N176" s="120">
        <f>IF('2_Saisie'!U179=0,"",'2_Saisie'!U179)</f>
        <v>110</v>
      </c>
      <c r="O176" s="121">
        <f t="shared" si="22"/>
        <v>110</v>
      </c>
      <c r="Q176" s="69"/>
    </row>
    <row r="177" spans="1:17" x14ac:dyDescent="0.25">
      <c r="A177" s="80">
        <f>'2_Saisie'!A180</f>
        <v>174</v>
      </c>
      <c r="B177" s="70" t="str">
        <f>IF(ISBLANK('2_Saisie'!B180),"",'2_Saisie'!B180)</f>
        <v/>
      </c>
      <c r="C177" s="181" t="str">
        <f>IF(ISBLANK('2_Saisie'!C180),"",'2_Saisie'!C180)</f>
        <v/>
      </c>
      <c r="D177" s="112" t="str">
        <f>IF(ISBLANK('2_Saisie'!D180),"",'2_Saisie'!D180)</f>
        <v/>
      </c>
      <c r="E17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7" s="113" t="str">
        <f>IF(ISBLANK('2_Saisie'!E180),"",'2_Saisie'!E180)</f>
        <v/>
      </c>
      <c r="G17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7" s="114">
        <f>IF('2_Saisie'!J180=0,"",'2_Saisie'!J180)</f>
        <v>32</v>
      </c>
      <c r="I177" s="115">
        <f t="shared" si="20"/>
        <v>32</v>
      </c>
      <c r="J177" s="116">
        <f>IF('2_Saisie'!O180=0,"",'2_Saisie'!O180)</f>
        <v>26</v>
      </c>
      <c r="K177" s="117">
        <f t="shared" si="21"/>
        <v>26</v>
      </c>
      <c r="L177" s="118">
        <f>IF('2_Saisie'!T180=0,"",'2_Saisie'!T180)</f>
        <v>52</v>
      </c>
      <c r="M177" s="119">
        <f t="shared" si="23"/>
        <v>52</v>
      </c>
      <c r="N177" s="120">
        <f>IF('2_Saisie'!U180=0,"",'2_Saisie'!U180)</f>
        <v>110</v>
      </c>
      <c r="O177" s="121">
        <f t="shared" si="22"/>
        <v>110</v>
      </c>
      <c r="Q177" s="69"/>
    </row>
    <row r="178" spans="1:17" x14ac:dyDescent="0.25">
      <c r="A178" s="80">
        <f>'2_Saisie'!A181</f>
        <v>175</v>
      </c>
      <c r="B178" s="70" t="str">
        <f>IF(ISBLANK('2_Saisie'!B181),"",'2_Saisie'!B181)</f>
        <v/>
      </c>
      <c r="C178" s="181" t="str">
        <f>IF(ISBLANK('2_Saisie'!C181),"",'2_Saisie'!C181)</f>
        <v/>
      </c>
      <c r="D178" s="112" t="str">
        <f>IF(ISBLANK('2_Saisie'!D181),"",'2_Saisie'!D181)</f>
        <v/>
      </c>
      <c r="E17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8" s="113" t="str">
        <f>IF(ISBLANK('2_Saisie'!E181),"",'2_Saisie'!E181)</f>
        <v/>
      </c>
      <c r="G17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8" s="114">
        <f>IF('2_Saisie'!J181=0,"",'2_Saisie'!J181)</f>
        <v>32</v>
      </c>
      <c r="I178" s="115">
        <f t="shared" si="20"/>
        <v>32</v>
      </c>
      <c r="J178" s="116">
        <f>IF('2_Saisie'!O181=0,"",'2_Saisie'!O181)</f>
        <v>26</v>
      </c>
      <c r="K178" s="117">
        <f t="shared" si="21"/>
        <v>26</v>
      </c>
      <c r="L178" s="118">
        <f>IF('2_Saisie'!T181=0,"",'2_Saisie'!T181)</f>
        <v>52</v>
      </c>
      <c r="M178" s="119">
        <f t="shared" si="23"/>
        <v>52</v>
      </c>
      <c r="N178" s="120">
        <f>IF('2_Saisie'!U181=0,"",'2_Saisie'!U181)</f>
        <v>110</v>
      </c>
      <c r="O178" s="121">
        <f t="shared" si="22"/>
        <v>110</v>
      </c>
      <c r="Q178" s="69"/>
    </row>
    <row r="179" spans="1:17" x14ac:dyDescent="0.25">
      <c r="A179" s="80">
        <f>'2_Saisie'!A182</f>
        <v>176</v>
      </c>
      <c r="B179" s="70" t="str">
        <f>IF(ISBLANK('2_Saisie'!B182),"",'2_Saisie'!B182)</f>
        <v/>
      </c>
      <c r="C179" s="181" t="str">
        <f>IF(ISBLANK('2_Saisie'!C182),"",'2_Saisie'!C182)</f>
        <v/>
      </c>
      <c r="D179" s="112" t="str">
        <f>IF(ISBLANK('2_Saisie'!D182),"",'2_Saisie'!D182)</f>
        <v/>
      </c>
      <c r="E17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79" s="113" t="str">
        <f>IF(ISBLANK('2_Saisie'!E182),"",'2_Saisie'!E182)</f>
        <v/>
      </c>
      <c r="G17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79" s="114">
        <f>IF('2_Saisie'!J182=0,"",'2_Saisie'!J182)</f>
        <v>32</v>
      </c>
      <c r="I179" s="115">
        <f t="shared" si="20"/>
        <v>32</v>
      </c>
      <c r="J179" s="116">
        <f>IF('2_Saisie'!O182=0,"",'2_Saisie'!O182)</f>
        <v>26</v>
      </c>
      <c r="K179" s="117">
        <f t="shared" si="21"/>
        <v>26</v>
      </c>
      <c r="L179" s="118">
        <f>IF('2_Saisie'!T182=0,"",'2_Saisie'!T182)</f>
        <v>52</v>
      </c>
      <c r="M179" s="119">
        <f t="shared" si="23"/>
        <v>52</v>
      </c>
      <c r="N179" s="120">
        <f>IF('2_Saisie'!U182=0,"",'2_Saisie'!U182)</f>
        <v>110</v>
      </c>
      <c r="O179" s="121">
        <f t="shared" si="22"/>
        <v>110</v>
      </c>
      <c r="Q179" s="69"/>
    </row>
    <row r="180" spans="1:17" x14ac:dyDescent="0.25">
      <c r="A180" s="80">
        <f>'2_Saisie'!A183</f>
        <v>177</v>
      </c>
      <c r="B180" s="70" t="str">
        <f>IF(ISBLANK('2_Saisie'!B183),"",'2_Saisie'!B183)</f>
        <v/>
      </c>
      <c r="C180" s="181" t="str">
        <f>IF(ISBLANK('2_Saisie'!C183),"",'2_Saisie'!C183)</f>
        <v/>
      </c>
      <c r="D180" s="112" t="str">
        <f>IF(ISBLANK('2_Saisie'!D183),"",'2_Saisie'!D183)</f>
        <v/>
      </c>
      <c r="E18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0" s="113" t="str">
        <f>IF(ISBLANK('2_Saisie'!E183),"",'2_Saisie'!E183)</f>
        <v/>
      </c>
      <c r="G18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0" s="114">
        <f>IF('2_Saisie'!J183=0,"",'2_Saisie'!J183)</f>
        <v>32</v>
      </c>
      <c r="I180" s="115">
        <f t="shared" si="20"/>
        <v>32</v>
      </c>
      <c r="J180" s="116">
        <f>IF('2_Saisie'!O183=0,"",'2_Saisie'!O183)</f>
        <v>26</v>
      </c>
      <c r="K180" s="117">
        <f t="shared" si="21"/>
        <v>26</v>
      </c>
      <c r="L180" s="118">
        <f>IF('2_Saisie'!T183=0,"",'2_Saisie'!T183)</f>
        <v>52</v>
      </c>
      <c r="M180" s="119">
        <f t="shared" si="23"/>
        <v>52</v>
      </c>
      <c r="N180" s="120">
        <f>IF('2_Saisie'!U183=0,"",'2_Saisie'!U183)</f>
        <v>110</v>
      </c>
      <c r="O180" s="121">
        <f t="shared" si="22"/>
        <v>110</v>
      </c>
      <c r="Q180" s="69"/>
    </row>
    <row r="181" spans="1:17" x14ac:dyDescent="0.25">
      <c r="A181" s="80">
        <f>'2_Saisie'!A184</f>
        <v>178</v>
      </c>
      <c r="B181" s="70" t="str">
        <f>IF(ISBLANK('2_Saisie'!B184),"",'2_Saisie'!B184)</f>
        <v/>
      </c>
      <c r="C181" s="181" t="str">
        <f>IF(ISBLANK('2_Saisie'!C184),"",'2_Saisie'!C184)</f>
        <v/>
      </c>
      <c r="D181" s="112" t="str">
        <f>IF(ISBLANK('2_Saisie'!D184),"",'2_Saisie'!D184)</f>
        <v/>
      </c>
      <c r="E18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1" s="113" t="str">
        <f>IF(ISBLANK('2_Saisie'!E184),"",'2_Saisie'!E184)</f>
        <v/>
      </c>
      <c r="G18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1" s="114">
        <f>IF('2_Saisie'!J184=0,"",'2_Saisie'!J184)</f>
        <v>32</v>
      </c>
      <c r="I181" s="115">
        <f t="shared" si="20"/>
        <v>32</v>
      </c>
      <c r="J181" s="116">
        <f>IF('2_Saisie'!O184=0,"",'2_Saisie'!O184)</f>
        <v>26</v>
      </c>
      <c r="K181" s="117">
        <f t="shared" si="21"/>
        <v>26</v>
      </c>
      <c r="L181" s="118">
        <f>IF('2_Saisie'!T184=0,"",'2_Saisie'!T184)</f>
        <v>52</v>
      </c>
      <c r="M181" s="119">
        <f t="shared" si="23"/>
        <v>52</v>
      </c>
      <c r="N181" s="120">
        <f>IF('2_Saisie'!U184=0,"",'2_Saisie'!U184)</f>
        <v>110</v>
      </c>
      <c r="O181" s="121">
        <f t="shared" si="22"/>
        <v>110</v>
      </c>
      <c r="Q181" s="69"/>
    </row>
    <row r="182" spans="1:17" x14ac:dyDescent="0.25">
      <c r="A182" s="80">
        <f>'2_Saisie'!A185</f>
        <v>179</v>
      </c>
      <c r="B182" s="70" t="str">
        <f>IF(ISBLANK('2_Saisie'!B185),"",'2_Saisie'!B185)</f>
        <v/>
      </c>
      <c r="C182" s="181" t="str">
        <f>IF(ISBLANK('2_Saisie'!C185),"",'2_Saisie'!C185)</f>
        <v/>
      </c>
      <c r="D182" s="112" t="str">
        <f>IF(ISBLANK('2_Saisie'!D185),"",'2_Saisie'!D185)</f>
        <v/>
      </c>
      <c r="E18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2" s="113" t="str">
        <f>IF(ISBLANK('2_Saisie'!E185),"",'2_Saisie'!E185)</f>
        <v/>
      </c>
      <c r="G18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2" s="114">
        <f>IF('2_Saisie'!J185=0,"",'2_Saisie'!J185)</f>
        <v>32</v>
      </c>
      <c r="I182" s="115">
        <f t="shared" si="20"/>
        <v>32</v>
      </c>
      <c r="J182" s="116">
        <f>IF('2_Saisie'!O185=0,"",'2_Saisie'!O185)</f>
        <v>26</v>
      </c>
      <c r="K182" s="117">
        <f t="shared" si="21"/>
        <v>26</v>
      </c>
      <c r="L182" s="118">
        <f>IF('2_Saisie'!T185=0,"",'2_Saisie'!T185)</f>
        <v>52</v>
      </c>
      <c r="M182" s="119">
        <f t="shared" si="23"/>
        <v>52</v>
      </c>
      <c r="N182" s="120">
        <f>IF('2_Saisie'!U185=0,"",'2_Saisie'!U185)</f>
        <v>110</v>
      </c>
      <c r="O182" s="121">
        <f t="shared" si="22"/>
        <v>110</v>
      </c>
      <c r="Q182" s="69"/>
    </row>
    <row r="183" spans="1:17" x14ac:dyDescent="0.25">
      <c r="A183" s="80">
        <f>'2_Saisie'!A186</f>
        <v>180</v>
      </c>
      <c r="B183" s="70" t="str">
        <f>IF(ISBLANK('2_Saisie'!B186),"",'2_Saisie'!B186)</f>
        <v/>
      </c>
      <c r="C183" s="181" t="str">
        <f>IF(ISBLANK('2_Saisie'!C186),"",'2_Saisie'!C186)</f>
        <v/>
      </c>
      <c r="D183" s="112" t="str">
        <f>IF(ISBLANK('2_Saisie'!D186),"",'2_Saisie'!D186)</f>
        <v/>
      </c>
      <c r="E18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3" s="113" t="str">
        <f>IF(ISBLANK('2_Saisie'!E186),"",'2_Saisie'!E186)</f>
        <v/>
      </c>
      <c r="G18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3" s="114">
        <f>IF('2_Saisie'!J186=0,"",'2_Saisie'!J186)</f>
        <v>32</v>
      </c>
      <c r="I183" s="115">
        <f t="shared" si="20"/>
        <v>32</v>
      </c>
      <c r="J183" s="116">
        <f>IF('2_Saisie'!O186=0,"",'2_Saisie'!O186)</f>
        <v>26</v>
      </c>
      <c r="K183" s="117">
        <f t="shared" si="21"/>
        <v>26</v>
      </c>
      <c r="L183" s="118">
        <f>IF('2_Saisie'!T186=0,"",'2_Saisie'!T186)</f>
        <v>52</v>
      </c>
      <c r="M183" s="119">
        <f t="shared" si="23"/>
        <v>52</v>
      </c>
      <c r="N183" s="120">
        <f>IF('2_Saisie'!U186=0,"",'2_Saisie'!U186)</f>
        <v>110</v>
      </c>
      <c r="O183" s="121">
        <f t="shared" si="22"/>
        <v>110</v>
      </c>
      <c r="Q183" s="69"/>
    </row>
    <row r="184" spans="1:17" x14ac:dyDescent="0.25">
      <c r="A184" s="80">
        <f>'2_Saisie'!A187</f>
        <v>181</v>
      </c>
      <c r="B184" s="70" t="str">
        <f>IF(ISBLANK('2_Saisie'!B187),"",'2_Saisie'!B187)</f>
        <v/>
      </c>
      <c r="C184" s="181" t="str">
        <f>IF(ISBLANK('2_Saisie'!C187),"",'2_Saisie'!C187)</f>
        <v/>
      </c>
      <c r="D184" s="112" t="str">
        <f>IF(ISBLANK('2_Saisie'!D187),"",'2_Saisie'!D187)</f>
        <v/>
      </c>
      <c r="E18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4" s="113" t="str">
        <f>IF(ISBLANK('2_Saisie'!E187),"",'2_Saisie'!E187)</f>
        <v/>
      </c>
      <c r="G18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4" s="114">
        <f>IF('2_Saisie'!J187=0,"",'2_Saisie'!J187)</f>
        <v>32</v>
      </c>
      <c r="I184" s="115">
        <f t="shared" si="20"/>
        <v>32</v>
      </c>
      <c r="J184" s="116">
        <f>IF('2_Saisie'!O187=0,"",'2_Saisie'!O187)</f>
        <v>26</v>
      </c>
      <c r="K184" s="117">
        <f t="shared" si="21"/>
        <v>26</v>
      </c>
      <c r="L184" s="118">
        <f>IF('2_Saisie'!T187=0,"",'2_Saisie'!T187)</f>
        <v>52</v>
      </c>
      <c r="M184" s="119">
        <f t="shared" si="23"/>
        <v>52</v>
      </c>
      <c r="N184" s="120">
        <f>IF('2_Saisie'!U187=0,"",'2_Saisie'!U187)</f>
        <v>110</v>
      </c>
      <c r="O184" s="121">
        <f t="shared" si="22"/>
        <v>110</v>
      </c>
      <c r="Q184" s="69"/>
    </row>
    <row r="185" spans="1:17" x14ac:dyDescent="0.25">
      <c r="A185" s="80">
        <f>'2_Saisie'!A188</f>
        <v>182</v>
      </c>
      <c r="B185" s="70" t="str">
        <f>IF(ISBLANK('2_Saisie'!B188),"",'2_Saisie'!B188)</f>
        <v/>
      </c>
      <c r="C185" s="181" t="str">
        <f>IF(ISBLANK('2_Saisie'!C188),"",'2_Saisie'!C188)</f>
        <v/>
      </c>
      <c r="D185" s="112" t="str">
        <f>IF(ISBLANK('2_Saisie'!D188),"",'2_Saisie'!D188)</f>
        <v/>
      </c>
      <c r="E18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5" s="113" t="str">
        <f>IF(ISBLANK('2_Saisie'!E188),"",'2_Saisie'!E188)</f>
        <v/>
      </c>
      <c r="G18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5" s="114">
        <f>IF('2_Saisie'!J188=0,"",'2_Saisie'!J188)</f>
        <v>32</v>
      </c>
      <c r="I185" s="115">
        <f t="shared" si="20"/>
        <v>32</v>
      </c>
      <c r="J185" s="116">
        <f>IF('2_Saisie'!O188=0,"",'2_Saisie'!O188)</f>
        <v>26</v>
      </c>
      <c r="K185" s="117">
        <f t="shared" si="21"/>
        <v>26</v>
      </c>
      <c r="L185" s="118">
        <f>IF('2_Saisie'!T188=0,"",'2_Saisie'!T188)</f>
        <v>52</v>
      </c>
      <c r="M185" s="119">
        <f t="shared" si="23"/>
        <v>52</v>
      </c>
      <c r="N185" s="120">
        <f>IF('2_Saisie'!U188=0,"",'2_Saisie'!U188)</f>
        <v>110</v>
      </c>
      <c r="O185" s="121">
        <f t="shared" si="22"/>
        <v>110</v>
      </c>
      <c r="Q185" s="69"/>
    </row>
    <row r="186" spans="1:17" x14ac:dyDescent="0.25">
      <c r="A186" s="80">
        <f>'2_Saisie'!A189</f>
        <v>183</v>
      </c>
      <c r="B186" s="70" t="str">
        <f>IF(ISBLANK('2_Saisie'!B189),"",'2_Saisie'!B189)</f>
        <v/>
      </c>
      <c r="C186" s="181" t="str">
        <f>IF(ISBLANK('2_Saisie'!C189),"",'2_Saisie'!C189)</f>
        <v/>
      </c>
      <c r="D186" s="112" t="str">
        <f>IF(ISBLANK('2_Saisie'!D189),"",'2_Saisie'!D189)</f>
        <v/>
      </c>
      <c r="E18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6" s="113" t="str">
        <f>IF(ISBLANK('2_Saisie'!E189),"",'2_Saisie'!E189)</f>
        <v/>
      </c>
      <c r="G18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6" s="114">
        <f>IF('2_Saisie'!J189=0,"",'2_Saisie'!J189)</f>
        <v>32</v>
      </c>
      <c r="I186" s="115">
        <f t="shared" si="20"/>
        <v>32</v>
      </c>
      <c r="J186" s="116">
        <f>IF('2_Saisie'!O189=0,"",'2_Saisie'!O189)</f>
        <v>26</v>
      </c>
      <c r="K186" s="117">
        <f t="shared" si="21"/>
        <v>26</v>
      </c>
      <c r="L186" s="118">
        <f>IF('2_Saisie'!T189=0,"",'2_Saisie'!T189)</f>
        <v>52</v>
      </c>
      <c r="M186" s="119">
        <f t="shared" si="23"/>
        <v>52</v>
      </c>
      <c r="N186" s="120">
        <f>IF('2_Saisie'!U189=0,"",'2_Saisie'!U189)</f>
        <v>110</v>
      </c>
      <c r="O186" s="121">
        <f t="shared" si="22"/>
        <v>110</v>
      </c>
      <c r="Q186" s="69"/>
    </row>
    <row r="187" spans="1:17" x14ac:dyDescent="0.25">
      <c r="A187" s="80">
        <f>'2_Saisie'!A190</f>
        <v>184</v>
      </c>
      <c r="B187" s="70" t="str">
        <f>IF(ISBLANK('2_Saisie'!B190),"",'2_Saisie'!B190)</f>
        <v/>
      </c>
      <c r="C187" s="181" t="str">
        <f>IF(ISBLANK('2_Saisie'!C190),"",'2_Saisie'!C190)</f>
        <v/>
      </c>
      <c r="D187" s="112" t="str">
        <f>IF(ISBLANK('2_Saisie'!D190),"",'2_Saisie'!D190)</f>
        <v/>
      </c>
      <c r="E18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7" s="113" t="str">
        <f>IF(ISBLANK('2_Saisie'!E190),"",'2_Saisie'!E190)</f>
        <v/>
      </c>
      <c r="G18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7" s="114">
        <f>IF('2_Saisie'!J190=0,"",'2_Saisie'!J190)</f>
        <v>32</v>
      </c>
      <c r="I187" s="115">
        <f t="shared" si="20"/>
        <v>32</v>
      </c>
      <c r="J187" s="116">
        <f>IF('2_Saisie'!O190=0,"",'2_Saisie'!O190)</f>
        <v>26</v>
      </c>
      <c r="K187" s="117">
        <f t="shared" si="21"/>
        <v>26</v>
      </c>
      <c r="L187" s="118">
        <f>IF('2_Saisie'!T190=0,"",'2_Saisie'!T190)</f>
        <v>52</v>
      </c>
      <c r="M187" s="119">
        <f t="shared" si="23"/>
        <v>52</v>
      </c>
      <c r="N187" s="120">
        <f>IF('2_Saisie'!U190=0,"",'2_Saisie'!U190)</f>
        <v>110</v>
      </c>
      <c r="O187" s="121">
        <f t="shared" si="22"/>
        <v>110</v>
      </c>
      <c r="Q187" s="69"/>
    </row>
    <row r="188" spans="1:17" x14ac:dyDescent="0.25">
      <c r="A188" s="80">
        <f>'2_Saisie'!A191</f>
        <v>185</v>
      </c>
      <c r="B188" s="70" t="str">
        <f>IF(ISBLANK('2_Saisie'!B191),"",'2_Saisie'!B191)</f>
        <v/>
      </c>
      <c r="C188" s="181" t="str">
        <f>IF(ISBLANK('2_Saisie'!C191),"",'2_Saisie'!C191)</f>
        <v/>
      </c>
      <c r="D188" s="112" t="str">
        <f>IF(ISBLANK('2_Saisie'!D191),"",'2_Saisie'!D191)</f>
        <v/>
      </c>
      <c r="E18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8" s="113" t="str">
        <f>IF(ISBLANK('2_Saisie'!E191),"",'2_Saisie'!E191)</f>
        <v/>
      </c>
      <c r="G18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8" s="114">
        <f>IF('2_Saisie'!J191=0,"",'2_Saisie'!J191)</f>
        <v>32</v>
      </c>
      <c r="I188" s="115">
        <f t="shared" si="20"/>
        <v>32</v>
      </c>
      <c r="J188" s="116">
        <f>IF('2_Saisie'!O191=0,"",'2_Saisie'!O191)</f>
        <v>26</v>
      </c>
      <c r="K188" s="117">
        <f t="shared" si="21"/>
        <v>26</v>
      </c>
      <c r="L188" s="118">
        <f>IF('2_Saisie'!T191=0,"",'2_Saisie'!T191)</f>
        <v>52</v>
      </c>
      <c r="M188" s="119">
        <f t="shared" si="23"/>
        <v>52</v>
      </c>
      <c r="N188" s="120">
        <f>IF('2_Saisie'!U191=0,"",'2_Saisie'!U191)</f>
        <v>110</v>
      </c>
      <c r="O188" s="121">
        <f t="shared" si="22"/>
        <v>110</v>
      </c>
      <c r="Q188" s="69"/>
    </row>
    <row r="189" spans="1:17" x14ac:dyDescent="0.25">
      <c r="A189" s="80">
        <f>'2_Saisie'!A192</f>
        <v>186</v>
      </c>
      <c r="B189" s="70" t="str">
        <f>IF(ISBLANK('2_Saisie'!B192),"",'2_Saisie'!B192)</f>
        <v/>
      </c>
      <c r="C189" s="181" t="str">
        <f>IF(ISBLANK('2_Saisie'!C192),"",'2_Saisie'!C192)</f>
        <v/>
      </c>
      <c r="D189" s="112" t="str">
        <f>IF(ISBLANK('2_Saisie'!D192),"",'2_Saisie'!D192)</f>
        <v/>
      </c>
      <c r="E18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89" s="113" t="str">
        <f>IF(ISBLANK('2_Saisie'!E192),"",'2_Saisie'!E192)</f>
        <v/>
      </c>
      <c r="G18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89" s="114">
        <f>IF('2_Saisie'!J192=0,"",'2_Saisie'!J192)</f>
        <v>32</v>
      </c>
      <c r="I189" s="115">
        <f t="shared" si="20"/>
        <v>32</v>
      </c>
      <c r="J189" s="116">
        <f>IF('2_Saisie'!O192=0,"",'2_Saisie'!O192)</f>
        <v>26</v>
      </c>
      <c r="K189" s="117">
        <f t="shared" si="21"/>
        <v>26</v>
      </c>
      <c r="L189" s="118">
        <f>IF('2_Saisie'!T192=0,"",'2_Saisie'!T192)</f>
        <v>52</v>
      </c>
      <c r="M189" s="119">
        <f t="shared" si="23"/>
        <v>52</v>
      </c>
      <c r="N189" s="120">
        <f>IF('2_Saisie'!U192=0,"",'2_Saisie'!U192)</f>
        <v>110</v>
      </c>
      <c r="O189" s="121">
        <f t="shared" si="22"/>
        <v>110</v>
      </c>
      <c r="Q189" s="69"/>
    </row>
    <row r="190" spans="1:17" x14ac:dyDescent="0.25">
      <c r="A190" s="80">
        <f>'2_Saisie'!A193</f>
        <v>187</v>
      </c>
      <c r="B190" s="70" t="str">
        <f>IF(ISBLANK('2_Saisie'!B193),"",'2_Saisie'!B193)</f>
        <v/>
      </c>
      <c r="C190" s="181" t="str">
        <f>IF(ISBLANK('2_Saisie'!C193),"",'2_Saisie'!C193)</f>
        <v/>
      </c>
      <c r="D190" s="112" t="str">
        <f>IF(ISBLANK('2_Saisie'!D193),"",'2_Saisie'!D193)</f>
        <v/>
      </c>
      <c r="E19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0" s="113" t="str">
        <f>IF(ISBLANK('2_Saisie'!E193),"",'2_Saisie'!E193)</f>
        <v/>
      </c>
      <c r="G19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0" s="114">
        <f>IF('2_Saisie'!J193=0,"",'2_Saisie'!J193)</f>
        <v>32</v>
      </c>
      <c r="I190" s="115">
        <f t="shared" si="20"/>
        <v>32</v>
      </c>
      <c r="J190" s="116">
        <f>IF('2_Saisie'!O193=0,"",'2_Saisie'!O193)</f>
        <v>26</v>
      </c>
      <c r="K190" s="117">
        <f t="shared" si="21"/>
        <v>26</v>
      </c>
      <c r="L190" s="118">
        <f>IF('2_Saisie'!T193=0,"",'2_Saisie'!T193)</f>
        <v>52</v>
      </c>
      <c r="M190" s="119">
        <f t="shared" si="23"/>
        <v>52</v>
      </c>
      <c r="N190" s="120">
        <f>IF('2_Saisie'!U193=0,"",'2_Saisie'!U193)</f>
        <v>110</v>
      </c>
      <c r="O190" s="121">
        <f t="shared" si="22"/>
        <v>110</v>
      </c>
      <c r="Q190" s="69"/>
    </row>
    <row r="191" spans="1:17" x14ac:dyDescent="0.25">
      <c r="A191" s="80">
        <f>'2_Saisie'!A194</f>
        <v>188</v>
      </c>
      <c r="B191" s="70" t="str">
        <f>IF(ISBLANK('2_Saisie'!B194),"",'2_Saisie'!B194)</f>
        <v/>
      </c>
      <c r="C191" s="181" t="str">
        <f>IF(ISBLANK('2_Saisie'!C194),"",'2_Saisie'!C194)</f>
        <v/>
      </c>
      <c r="D191" s="112" t="str">
        <f>IF(ISBLANK('2_Saisie'!D194),"",'2_Saisie'!D194)</f>
        <v/>
      </c>
      <c r="E19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1" s="113" t="str">
        <f>IF(ISBLANK('2_Saisie'!E194),"",'2_Saisie'!E194)</f>
        <v/>
      </c>
      <c r="G19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1" s="114">
        <f>IF('2_Saisie'!J194=0,"",'2_Saisie'!J194)</f>
        <v>32</v>
      </c>
      <c r="I191" s="115">
        <f t="shared" si="20"/>
        <v>32</v>
      </c>
      <c r="J191" s="116">
        <f>IF('2_Saisie'!O194=0,"",'2_Saisie'!O194)</f>
        <v>26</v>
      </c>
      <c r="K191" s="117">
        <f t="shared" si="21"/>
        <v>26</v>
      </c>
      <c r="L191" s="118">
        <f>IF('2_Saisie'!T194=0,"",'2_Saisie'!T194)</f>
        <v>52</v>
      </c>
      <c r="M191" s="119">
        <f t="shared" si="23"/>
        <v>52</v>
      </c>
      <c r="N191" s="120">
        <f>IF('2_Saisie'!U194=0,"",'2_Saisie'!U194)</f>
        <v>110</v>
      </c>
      <c r="O191" s="121">
        <f t="shared" si="22"/>
        <v>110</v>
      </c>
      <c r="Q191" s="69"/>
    </row>
    <row r="192" spans="1:17" x14ac:dyDescent="0.25">
      <c r="A192" s="80">
        <f>'2_Saisie'!A195</f>
        <v>189</v>
      </c>
      <c r="B192" s="70" t="str">
        <f>IF(ISBLANK('2_Saisie'!B195),"",'2_Saisie'!B195)</f>
        <v/>
      </c>
      <c r="C192" s="181" t="str">
        <f>IF(ISBLANK('2_Saisie'!C195),"",'2_Saisie'!C195)</f>
        <v/>
      </c>
      <c r="D192" s="112" t="str">
        <f>IF(ISBLANK('2_Saisie'!D195),"",'2_Saisie'!D195)</f>
        <v/>
      </c>
      <c r="E19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2" s="113" t="str">
        <f>IF(ISBLANK('2_Saisie'!E195),"",'2_Saisie'!E195)</f>
        <v/>
      </c>
      <c r="G19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2" s="114">
        <f>IF('2_Saisie'!J195=0,"",'2_Saisie'!J195)</f>
        <v>32</v>
      </c>
      <c r="I192" s="115">
        <f t="shared" si="20"/>
        <v>32</v>
      </c>
      <c r="J192" s="116">
        <f>IF('2_Saisie'!O195=0,"",'2_Saisie'!O195)</f>
        <v>26</v>
      </c>
      <c r="K192" s="117">
        <f t="shared" si="21"/>
        <v>26</v>
      </c>
      <c r="L192" s="118">
        <f>IF('2_Saisie'!T195=0,"",'2_Saisie'!T195)</f>
        <v>52</v>
      </c>
      <c r="M192" s="119">
        <f t="shared" si="23"/>
        <v>52</v>
      </c>
      <c r="N192" s="120">
        <f>IF('2_Saisie'!U195=0,"",'2_Saisie'!U195)</f>
        <v>110</v>
      </c>
      <c r="O192" s="121">
        <f t="shared" si="22"/>
        <v>110</v>
      </c>
      <c r="Q192" s="69"/>
    </row>
    <row r="193" spans="1:17" x14ac:dyDescent="0.25">
      <c r="A193" s="80">
        <f>'2_Saisie'!A196</f>
        <v>190</v>
      </c>
      <c r="B193" s="70" t="str">
        <f>IF(ISBLANK('2_Saisie'!B196),"",'2_Saisie'!B196)</f>
        <v/>
      </c>
      <c r="C193" s="181" t="str">
        <f>IF(ISBLANK('2_Saisie'!C196),"",'2_Saisie'!C196)</f>
        <v/>
      </c>
      <c r="D193" s="112" t="str">
        <f>IF(ISBLANK('2_Saisie'!D196),"",'2_Saisie'!D196)</f>
        <v/>
      </c>
      <c r="E19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3" s="113" t="str">
        <f>IF(ISBLANK('2_Saisie'!E196),"",'2_Saisie'!E196)</f>
        <v/>
      </c>
      <c r="G19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3" s="114">
        <f>IF('2_Saisie'!J196=0,"",'2_Saisie'!J196)</f>
        <v>32</v>
      </c>
      <c r="I193" s="115">
        <f t="shared" si="20"/>
        <v>32</v>
      </c>
      <c r="J193" s="116">
        <f>IF('2_Saisie'!O196=0,"",'2_Saisie'!O196)</f>
        <v>26</v>
      </c>
      <c r="K193" s="117">
        <f t="shared" si="21"/>
        <v>26</v>
      </c>
      <c r="L193" s="118">
        <f>IF('2_Saisie'!T196=0,"",'2_Saisie'!T196)</f>
        <v>52</v>
      </c>
      <c r="M193" s="119">
        <f t="shared" si="23"/>
        <v>52</v>
      </c>
      <c r="N193" s="120">
        <f>IF('2_Saisie'!U196=0,"",'2_Saisie'!U196)</f>
        <v>110</v>
      </c>
      <c r="O193" s="121">
        <f t="shared" si="22"/>
        <v>110</v>
      </c>
      <c r="Q193" s="69"/>
    </row>
    <row r="194" spans="1:17" x14ac:dyDescent="0.25">
      <c r="A194" s="80">
        <f>'2_Saisie'!A197</f>
        <v>191</v>
      </c>
      <c r="B194" s="70" t="str">
        <f>IF(ISBLANK('2_Saisie'!B197),"",'2_Saisie'!B197)</f>
        <v/>
      </c>
      <c r="C194" s="181" t="str">
        <f>IF(ISBLANK('2_Saisie'!C197),"",'2_Saisie'!C197)</f>
        <v/>
      </c>
      <c r="D194" s="112" t="str">
        <f>IF(ISBLANK('2_Saisie'!D197),"",'2_Saisie'!D197)</f>
        <v/>
      </c>
      <c r="E194"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4" s="113" t="str">
        <f>IF(ISBLANK('2_Saisie'!E197),"",'2_Saisie'!E197)</f>
        <v/>
      </c>
      <c r="G194"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4" s="114">
        <f>IF('2_Saisie'!J197=0,"",'2_Saisie'!J197)</f>
        <v>32</v>
      </c>
      <c r="I194" s="115">
        <f t="shared" si="20"/>
        <v>32</v>
      </c>
      <c r="J194" s="116">
        <f>IF('2_Saisie'!O197=0,"",'2_Saisie'!O197)</f>
        <v>26</v>
      </c>
      <c r="K194" s="117">
        <f t="shared" si="21"/>
        <v>26</v>
      </c>
      <c r="L194" s="118">
        <f>IF('2_Saisie'!T197=0,"",'2_Saisie'!T197)</f>
        <v>52</v>
      </c>
      <c r="M194" s="119">
        <f t="shared" si="23"/>
        <v>52</v>
      </c>
      <c r="N194" s="120">
        <f>IF('2_Saisie'!U197=0,"",'2_Saisie'!U197)</f>
        <v>110</v>
      </c>
      <c r="O194" s="121">
        <f t="shared" si="22"/>
        <v>110</v>
      </c>
      <c r="Q194" s="69"/>
    </row>
    <row r="195" spans="1:17" x14ac:dyDescent="0.25">
      <c r="A195" s="80">
        <f>'2_Saisie'!A198</f>
        <v>192</v>
      </c>
      <c r="B195" s="70" t="str">
        <f>IF(ISBLANK('2_Saisie'!B198),"",'2_Saisie'!B198)</f>
        <v/>
      </c>
      <c r="C195" s="181" t="str">
        <f>IF(ISBLANK('2_Saisie'!C198),"",'2_Saisie'!C198)</f>
        <v/>
      </c>
      <c r="D195" s="112" t="str">
        <f>IF(ISBLANK('2_Saisie'!D198),"",'2_Saisie'!D198)</f>
        <v/>
      </c>
      <c r="E195"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5" s="113" t="str">
        <f>IF(ISBLANK('2_Saisie'!E198),"",'2_Saisie'!E198)</f>
        <v/>
      </c>
      <c r="G195"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5" s="114">
        <f>IF('2_Saisie'!J198=0,"",'2_Saisie'!J198)</f>
        <v>32</v>
      </c>
      <c r="I195" s="115">
        <f t="shared" si="20"/>
        <v>32</v>
      </c>
      <c r="J195" s="116">
        <f>IF('2_Saisie'!O198=0,"",'2_Saisie'!O198)</f>
        <v>26</v>
      </c>
      <c r="K195" s="117">
        <f t="shared" si="21"/>
        <v>26</v>
      </c>
      <c r="L195" s="118">
        <f>IF('2_Saisie'!T198=0,"",'2_Saisie'!T198)</f>
        <v>52</v>
      </c>
      <c r="M195" s="119">
        <f t="shared" si="23"/>
        <v>52</v>
      </c>
      <c r="N195" s="120">
        <f>IF('2_Saisie'!U198=0,"",'2_Saisie'!U198)</f>
        <v>110</v>
      </c>
      <c r="O195" s="121">
        <f t="shared" si="22"/>
        <v>110</v>
      </c>
      <c r="Q195" s="69"/>
    </row>
    <row r="196" spans="1:17" x14ac:dyDescent="0.25">
      <c r="A196" s="80">
        <f>'2_Saisie'!A199</f>
        <v>193</v>
      </c>
      <c r="B196" s="70" t="str">
        <f>IF(ISBLANK('2_Saisie'!B199),"",'2_Saisie'!B199)</f>
        <v/>
      </c>
      <c r="C196" s="181" t="str">
        <f>IF(ISBLANK('2_Saisie'!C199),"",'2_Saisie'!C199)</f>
        <v/>
      </c>
      <c r="D196" s="112" t="str">
        <f>IF(ISBLANK('2_Saisie'!D199),"",'2_Saisie'!D199)</f>
        <v/>
      </c>
      <c r="E196"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6" s="113" t="str">
        <f>IF(ISBLANK('2_Saisie'!E199),"",'2_Saisie'!E199)</f>
        <v/>
      </c>
      <c r="G196"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6" s="114">
        <f>IF('2_Saisie'!J199=0,"",'2_Saisie'!J199)</f>
        <v>32</v>
      </c>
      <c r="I196" s="115">
        <f t="shared" ref="I196:I203" si="24">H196</f>
        <v>32</v>
      </c>
      <c r="J196" s="116">
        <f>IF('2_Saisie'!O199=0,"",'2_Saisie'!O199)</f>
        <v>26</v>
      </c>
      <c r="K196" s="117">
        <f t="shared" ref="K196:K203" si="25">J196</f>
        <v>26</v>
      </c>
      <c r="L196" s="118">
        <f>IF('2_Saisie'!T199=0,"",'2_Saisie'!T199)</f>
        <v>52</v>
      </c>
      <c r="M196" s="119">
        <f t="shared" si="23"/>
        <v>52</v>
      </c>
      <c r="N196" s="120">
        <f>IF('2_Saisie'!U199=0,"",'2_Saisie'!U199)</f>
        <v>110</v>
      </c>
      <c r="O196" s="121">
        <f t="shared" ref="O196:O203" si="26">N196</f>
        <v>110</v>
      </c>
      <c r="Q196" s="69"/>
    </row>
    <row r="197" spans="1:17" x14ac:dyDescent="0.25">
      <c r="A197" s="80">
        <f>'2_Saisie'!A200</f>
        <v>194</v>
      </c>
      <c r="B197" s="70" t="str">
        <f>IF(ISBLANK('2_Saisie'!B200),"",'2_Saisie'!B200)</f>
        <v/>
      </c>
      <c r="C197" s="181" t="str">
        <f>IF(ISBLANK('2_Saisie'!C200),"",'2_Saisie'!C200)</f>
        <v/>
      </c>
      <c r="D197" s="112" t="str">
        <f>IF(ISBLANK('2_Saisie'!D200),"",'2_Saisie'!D200)</f>
        <v/>
      </c>
      <c r="E197"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7" s="113" t="str">
        <f>IF(ISBLANK('2_Saisie'!E200),"",'2_Saisie'!E200)</f>
        <v/>
      </c>
      <c r="G197"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7" s="114">
        <f>IF('2_Saisie'!J200=0,"",'2_Saisie'!J200)</f>
        <v>32</v>
      </c>
      <c r="I197" s="115">
        <f t="shared" si="24"/>
        <v>32</v>
      </c>
      <c r="J197" s="116">
        <f>IF('2_Saisie'!O200=0,"",'2_Saisie'!O200)</f>
        <v>26</v>
      </c>
      <c r="K197" s="117">
        <f t="shared" si="25"/>
        <v>26</v>
      </c>
      <c r="L197" s="118">
        <f>IF('2_Saisie'!T200=0,"",'2_Saisie'!T200)</f>
        <v>52</v>
      </c>
      <c r="M197" s="119">
        <f t="shared" ref="M197:M203" si="27">L197</f>
        <v>52</v>
      </c>
      <c r="N197" s="120">
        <f>IF('2_Saisie'!U200=0,"",'2_Saisie'!U200)</f>
        <v>110</v>
      </c>
      <c r="O197" s="121">
        <f t="shared" si="26"/>
        <v>110</v>
      </c>
      <c r="Q197" s="69"/>
    </row>
    <row r="198" spans="1:17" x14ac:dyDescent="0.25">
      <c r="A198" s="80">
        <f>'2_Saisie'!A201</f>
        <v>195</v>
      </c>
      <c r="B198" s="70" t="str">
        <f>IF(ISBLANK('2_Saisie'!B201),"",'2_Saisie'!B201)</f>
        <v/>
      </c>
      <c r="C198" s="181" t="str">
        <f>IF(ISBLANK('2_Saisie'!C201),"",'2_Saisie'!C201)</f>
        <v/>
      </c>
      <c r="D198" s="112" t="str">
        <f>IF(ISBLANK('2_Saisie'!D201),"",'2_Saisie'!D201)</f>
        <v/>
      </c>
      <c r="E198"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8" s="113" t="str">
        <f>IF(ISBLANK('2_Saisie'!E201),"",'2_Saisie'!E201)</f>
        <v/>
      </c>
      <c r="G198"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8" s="114">
        <f>IF('2_Saisie'!J201=0,"",'2_Saisie'!J201)</f>
        <v>32</v>
      </c>
      <c r="I198" s="115">
        <f t="shared" si="24"/>
        <v>32</v>
      </c>
      <c r="J198" s="116">
        <f>IF('2_Saisie'!O201=0,"",'2_Saisie'!O201)</f>
        <v>26</v>
      </c>
      <c r="K198" s="117">
        <f t="shared" si="25"/>
        <v>26</v>
      </c>
      <c r="L198" s="118">
        <f>IF('2_Saisie'!T201=0,"",'2_Saisie'!T201)</f>
        <v>52</v>
      </c>
      <c r="M198" s="119">
        <f t="shared" si="27"/>
        <v>52</v>
      </c>
      <c r="N198" s="120">
        <f>IF('2_Saisie'!U201=0,"",'2_Saisie'!U201)</f>
        <v>110</v>
      </c>
      <c r="O198" s="121">
        <f t="shared" si="26"/>
        <v>110</v>
      </c>
      <c r="Q198" s="69"/>
    </row>
    <row r="199" spans="1:17" x14ac:dyDescent="0.25">
      <c r="A199" s="80">
        <f>'2_Saisie'!A202</f>
        <v>196</v>
      </c>
      <c r="B199" s="70" t="str">
        <f>IF(ISBLANK('2_Saisie'!B202),"",'2_Saisie'!B202)</f>
        <v/>
      </c>
      <c r="C199" s="181" t="str">
        <f>IF(ISBLANK('2_Saisie'!C202),"",'2_Saisie'!C202)</f>
        <v/>
      </c>
      <c r="D199" s="112" t="str">
        <f>IF(ISBLANK('2_Saisie'!D202),"",'2_Saisie'!D202)</f>
        <v/>
      </c>
      <c r="E199"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199" s="113" t="str">
        <f>IF(ISBLANK('2_Saisie'!E202),"",'2_Saisie'!E202)</f>
        <v/>
      </c>
      <c r="G199"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199" s="114">
        <f>IF('2_Saisie'!J202=0,"",'2_Saisie'!J202)</f>
        <v>32</v>
      </c>
      <c r="I199" s="115">
        <f t="shared" si="24"/>
        <v>32</v>
      </c>
      <c r="J199" s="116">
        <f>IF('2_Saisie'!O202=0,"",'2_Saisie'!O202)</f>
        <v>26</v>
      </c>
      <c r="K199" s="117">
        <f t="shared" si="25"/>
        <v>26</v>
      </c>
      <c r="L199" s="118">
        <f>IF('2_Saisie'!T202=0,"",'2_Saisie'!T202)</f>
        <v>52</v>
      </c>
      <c r="M199" s="119">
        <f t="shared" si="27"/>
        <v>52</v>
      </c>
      <c r="N199" s="120">
        <f>IF('2_Saisie'!U202=0,"",'2_Saisie'!U202)</f>
        <v>110</v>
      </c>
      <c r="O199" s="121">
        <f t="shared" si="26"/>
        <v>110</v>
      </c>
      <c r="Q199" s="69"/>
    </row>
    <row r="200" spans="1:17" x14ac:dyDescent="0.25">
      <c r="A200" s="80">
        <f>'2_Saisie'!A203</f>
        <v>197</v>
      </c>
      <c r="B200" s="70" t="str">
        <f>IF(ISBLANK('2_Saisie'!B203),"",'2_Saisie'!B203)</f>
        <v/>
      </c>
      <c r="C200" s="181" t="str">
        <f>IF(ISBLANK('2_Saisie'!C203),"",'2_Saisie'!C203)</f>
        <v/>
      </c>
      <c r="D200" s="112" t="str">
        <f>IF(ISBLANK('2_Saisie'!D203),"",'2_Saisie'!D203)</f>
        <v/>
      </c>
      <c r="E200"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00" s="113" t="str">
        <f>IF(ISBLANK('2_Saisie'!E203),"",'2_Saisie'!E203)</f>
        <v/>
      </c>
      <c r="G200"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00" s="114">
        <f>IF('2_Saisie'!J203=0,"",'2_Saisie'!J203)</f>
        <v>32</v>
      </c>
      <c r="I200" s="115">
        <f t="shared" si="24"/>
        <v>32</v>
      </c>
      <c r="J200" s="116">
        <f>IF('2_Saisie'!O203=0,"",'2_Saisie'!O203)</f>
        <v>26</v>
      </c>
      <c r="K200" s="117">
        <f t="shared" si="25"/>
        <v>26</v>
      </c>
      <c r="L200" s="118">
        <f>IF('2_Saisie'!T203=0,"",'2_Saisie'!T203)</f>
        <v>52</v>
      </c>
      <c r="M200" s="119">
        <f t="shared" si="27"/>
        <v>52</v>
      </c>
      <c r="N200" s="120">
        <f>IF('2_Saisie'!U203=0,"",'2_Saisie'!U203)</f>
        <v>110</v>
      </c>
      <c r="O200" s="121">
        <f t="shared" si="26"/>
        <v>110</v>
      </c>
      <c r="Q200" s="69"/>
    </row>
    <row r="201" spans="1:17" x14ac:dyDescent="0.25">
      <c r="A201" s="80">
        <f>'2_Saisie'!A204</f>
        <v>198</v>
      </c>
      <c r="B201" s="70" t="str">
        <f>IF(ISBLANK('2_Saisie'!B204),"",'2_Saisie'!B204)</f>
        <v/>
      </c>
      <c r="C201" s="181" t="str">
        <f>IF(ISBLANK('2_Saisie'!C204),"",'2_Saisie'!C204)</f>
        <v/>
      </c>
      <c r="D201" s="112" t="str">
        <f>IF(ISBLANK('2_Saisie'!D204),"",'2_Saisie'!D204)</f>
        <v/>
      </c>
      <c r="E201"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01" s="113" t="str">
        <f>IF(ISBLANK('2_Saisie'!E204),"",'2_Saisie'!E204)</f>
        <v/>
      </c>
      <c r="G201"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01" s="114">
        <f>IF('2_Saisie'!J204=0,"",'2_Saisie'!J204)</f>
        <v>32</v>
      </c>
      <c r="I201" s="115">
        <f t="shared" si="24"/>
        <v>32</v>
      </c>
      <c r="J201" s="116">
        <f>IF('2_Saisie'!O204=0,"",'2_Saisie'!O204)</f>
        <v>26</v>
      </c>
      <c r="K201" s="117">
        <f t="shared" si="25"/>
        <v>26</v>
      </c>
      <c r="L201" s="118">
        <f>IF('2_Saisie'!T204=0,"",'2_Saisie'!T204)</f>
        <v>52</v>
      </c>
      <c r="M201" s="119">
        <f t="shared" si="27"/>
        <v>52</v>
      </c>
      <c r="N201" s="120">
        <f>IF('2_Saisie'!U204=0,"",'2_Saisie'!U204)</f>
        <v>110</v>
      </c>
      <c r="O201" s="121">
        <f t="shared" si="26"/>
        <v>110</v>
      </c>
      <c r="Q201" s="69"/>
    </row>
    <row r="202" spans="1:17" x14ac:dyDescent="0.25">
      <c r="A202" s="80">
        <f>'2_Saisie'!A205</f>
        <v>199</v>
      </c>
      <c r="B202" s="70" t="str">
        <f>IF(ISBLANK('2_Saisie'!B205),"",'2_Saisie'!B205)</f>
        <v/>
      </c>
      <c r="C202" s="181" t="str">
        <f>IF(ISBLANK('2_Saisie'!C205),"",'2_Saisie'!C205)</f>
        <v/>
      </c>
      <c r="D202" s="112" t="str">
        <f>IF(ISBLANK('2_Saisie'!D205),"",'2_Saisie'!D205)</f>
        <v/>
      </c>
      <c r="E202"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02" s="113" t="str">
        <f>IF(ISBLANK('2_Saisie'!E205),"",'2_Saisie'!E205)</f>
        <v/>
      </c>
      <c r="G202"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02" s="114">
        <f>IF('2_Saisie'!J205=0,"",'2_Saisie'!J205)</f>
        <v>32</v>
      </c>
      <c r="I202" s="115">
        <f t="shared" si="24"/>
        <v>32</v>
      </c>
      <c r="J202" s="116">
        <f>IF('2_Saisie'!O205=0,"",'2_Saisie'!O205)</f>
        <v>26</v>
      </c>
      <c r="K202" s="117">
        <f t="shared" si="25"/>
        <v>26</v>
      </c>
      <c r="L202" s="118">
        <f>IF('2_Saisie'!T205=0,"",'2_Saisie'!T205)</f>
        <v>52</v>
      </c>
      <c r="M202" s="119">
        <f t="shared" si="27"/>
        <v>52</v>
      </c>
      <c r="N202" s="120">
        <f>IF('2_Saisie'!U205=0,"",'2_Saisie'!U205)</f>
        <v>110</v>
      </c>
      <c r="O202" s="121">
        <f t="shared" si="26"/>
        <v>110</v>
      </c>
      <c r="Q202" s="69"/>
    </row>
    <row r="203" spans="1:17" x14ac:dyDescent="0.25">
      <c r="A203" s="80">
        <f>'2_Saisie'!A206</f>
        <v>200</v>
      </c>
      <c r="B203" s="70" t="str">
        <f>IF(ISBLANK('2_Saisie'!B206),"",'2_Saisie'!B206)</f>
        <v/>
      </c>
      <c r="C203" s="181" t="str">
        <f>IF(ISBLANK('2_Saisie'!C206),"",'2_Saisie'!C206)</f>
        <v/>
      </c>
      <c r="D203" s="112" t="str">
        <f>IF(ISBLANK('2_Saisie'!D206),"",'2_Saisie'!D206)</f>
        <v/>
      </c>
      <c r="E203" s="103" t="str">
        <f>IF(OR(AND(Tableau2[[#This Row],[Lot]]=Autres!$I$20,Tableau2[[#This Row],[Poids]]&lt;Autres!$D$22),AND(Tableau2[[#This Row],[Lot]]=Autres!$I$21,Tableau2[[#This Row],[Poids]]&lt;Autres!$E$22)),1,IF(OR(AND(Tableau2[[#This Row],[Lot]]=Autres!$I$20, Tableau2[[#This Row],[Poids]]&gt;=Autres!$D$22, Tableau2[[#This Row],[Poids]]&lt;Autres!$D$23),AND(Tableau2[[#This Row],[Lot]]=Autres!$I$21, Tableau2[[#This Row],[Poids]]&gt;=Autres!$E$22, Tableau2[[#This Row],[Poids]]&lt;Autres!$E$23)),2,IF(OR(AND(Tableau2[[#This Row],[Lot]]=Autres!$I$20,Tableau2[[#This Row],[Poids]]&gt;=Autres!$D$23),AND(Tableau2[[#This Row],[Lot]]=Autres!$I$21,Tableau2[[#This Row],[Poids]]&gt;=Autres!$E$23)),3,"")))</f>
        <v/>
      </c>
      <c r="F203" s="113" t="str">
        <f>IF(ISBLANK('2_Saisie'!E206),"",'2_Saisie'!E206)</f>
        <v/>
      </c>
      <c r="G203" s="145" t="str">
        <f>IF(OR(AND(Tableau2[[#This Row],[Lot]]=Autres!$I$20, '1_Infos lot'!$E$7="Début",Tableau2[[#This Row],[Longueur (cm)]]&lt;Autres!$F$27),AND(Tableau2[[#This Row],[Lot]]=Autres!$I$20, '1_Infos lot'!$E$7="Milieu",Tableau2[[#This Row],[Longueur (cm)]]&lt;Autres!$F$28),AND(Tableau2[[#This Row],[Lot]]=Autres!$I$20, '1_Infos lot'!$E$7="Fin",Tableau2[[#This Row],[Longueur (cm)]]&lt;Autres!$F$29),AND(Tableau2[[#This Row],[Lot]]=Autres!$I$21, '1_Infos lot'!$E$12="Début",Tableau2[[#This Row],[Longueur (cm)]]&lt;Autres!$F$27), AND(Tableau2[[#This Row],[Lot]]=Autres!$I$21, '1_Infos lot'!$E$12="Milieu",Tableau2[[#This Row],[Longueur (cm)]]&lt;Autres!$F$28), AND(Tableau2[[#This Row],[Lot]]=Autres!$I$21, '1_Infos lot'!$E$12="Fin",Tableau2[[#This Row],[Longueur (cm)]]&lt;Autres!$F$29)),1,IF(OR(AND(Tableau2[[#This Row],[Lot]]=Autres!$I$20, '1_Infos lot'!$E$7="Début",Tableau2[[#This Row],[Longueur (cm)]]&gt;=Autres!$F$27,Tableau2[[#This Row],[Longueur (cm)]]&lt;Autres!$E$27),AND(Tableau2[[#This Row],[Lot]]=Autres!$I$20, '1_Infos lot'!$E$7="Milieu",Tableau2[[#This Row],[Longueur (cm)]]&gt;=Autres!$F$28,Tableau2[[#This Row],[Longueur (cm)]]&lt;Autres!$E$28),AND(Tableau2[[#This Row],[Lot]]=Autres!$I$20, '1_Infos lot'!$E$7="Fin", ,Tableau2[[#This Row],[Longueur (cm)]]&gt;=Autres!$F$29, Tableau2[[#This Row],[Longueur (cm)]]&lt;Autres!$E$29), AND(Tableau2[[#This Row],[Lot]]=Autres!$I$21, '1_Infos lot'!$E$12="Début",Tableau2[[#This Row],[Longueur (cm)]]&gt;=Autres!$F$27,Tableau2[[#This Row],[Longueur (cm)]]&lt;Autres!$E$27),AND(Tableau2[[#This Row],[Lot]]=Autres!$I$21, '1_Infos lot'!$E$12="Milieu",Tableau2[[#This Row],[Longueur (cm)]]&gt;=Autres!$F$28,Tableau2[[#This Row],[Longueur (cm)]]&lt;Autres!$E$28),AND(Tableau2[[#This Row],[Lot]]=Autres!$I$21, '1_Infos lot'!$E$12="Fin",Tableau2[[#This Row],[Longueur (cm)]]&gt;=Autres!$F$29,Tableau2[[#This Row],[Longueur (cm)]]&lt;Autres!$E$29)),2,IF(OR(AND(Tableau2[[#This Row],[Lot]]=Autres!$I$20, '1_Infos lot'!$E$7="Début",Tableau2[[#This Row],[Longueur (cm)]]&gt;=Autres!$E$27),AND(Tableau2[[#This Row],[Lot]]=Autres!$I$20, '1_Infos lot'!$E$7="Milieu",Tableau2[[#This Row],[Longueur (cm)]]&gt;=Autres!$E$28),AND(Tableau2[[#This Row],[Lot]]=Autres!$I$20, '1_Infos lot'!$E$7="Fin",Tableau2[[#This Row],[Longueur (cm)]]&gt;=Autres!$E$29),AND(Tableau2[[#This Row],[Lot]]=Autres!$I$21, '1_Infos lot'!$E$12="Début",Tableau2[[#This Row],[Longueur (cm)]]&gt;=Autres!$E$27), AND(Tableau2[[#This Row],[Lot]]=Autres!$I$21, '1_Infos lot'!$E$12="Milieu",Tableau2[[#This Row],[Longueur (cm)]]&gt;=Autres!$E$28), AND(Tableau2[[#This Row],[Lot]]=Autres!$I$21, '1_Infos lot'!$E$12="Fin",Tableau2[[#This Row],[Longueur (cm)]]&gt;=Autres!$F$29)),3,"")))</f>
        <v/>
      </c>
      <c r="H203" s="114">
        <f>IF('2_Saisie'!J206=0,"",'2_Saisie'!J206)</f>
        <v>32</v>
      </c>
      <c r="I203" s="115">
        <f t="shared" si="24"/>
        <v>32</v>
      </c>
      <c r="J203" s="116">
        <f>IF('2_Saisie'!O206=0,"",'2_Saisie'!O206)</f>
        <v>26</v>
      </c>
      <c r="K203" s="117">
        <f t="shared" si="25"/>
        <v>26</v>
      </c>
      <c r="L203" s="118">
        <f>IF('2_Saisie'!T206=0,"",'2_Saisie'!T206)</f>
        <v>52</v>
      </c>
      <c r="M203" s="119">
        <f t="shared" si="27"/>
        <v>52</v>
      </c>
      <c r="N203" s="120">
        <f>IF('2_Saisie'!U206=0,"",'2_Saisie'!U206)</f>
        <v>110</v>
      </c>
      <c r="O203" s="121">
        <f t="shared" si="26"/>
        <v>110</v>
      </c>
      <c r="Q203" s="69"/>
    </row>
    <row r="204" spans="1:17" x14ac:dyDescent="0.25">
      <c r="D204" s="77"/>
      <c r="E204" s="77"/>
      <c r="F204" s="77"/>
      <c r="G204" s="77"/>
      <c r="H204" s="77"/>
      <c r="I204" s="79"/>
      <c r="J204" s="77"/>
      <c r="K204" s="79"/>
      <c r="L204" s="77"/>
      <c r="M204" s="79"/>
      <c r="N204" s="77"/>
      <c r="O204" s="79"/>
      <c r="Q204" s="69"/>
    </row>
    <row r="205" spans="1:17" x14ac:dyDescent="0.25">
      <c r="Q205" s="69"/>
    </row>
    <row r="206" spans="1:17" x14ac:dyDescent="0.25">
      <c r="Q206" s="69"/>
    </row>
    <row r="207" spans="1:17" x14ac:dyDescent="0.25">
      <c r="Q207" s="69"/>
    </row>
    <row r="208" spans="1:17" x14ac:dyDescent="0.25">
      <c r="Q208" s="69"/>
    </row>
    <row r="209" spans="17:17" x14ac:dyDescent="0.25">
      <c r="Q209" s="69"/>
    </row>
    <row r="210" spans="17:17" x14ac:dyDescent="0.25">
      <c r="Q210" s="69"/>
    </row>
    <row r="211" spans="17:17" x14ac:dyDescent="0.25">
      <c r="Q211" s="69"/>
    </row>
    <row r="212" spans="17:17" x14ac:dyDescent="0.25">
      <c r="Q212" s="69"/>
    </row>
    <row r="213" spans="17:17" x14ac:dyDescent="0.25">
      <c r="Q213" s="69"/>
    </row>
    <row r="214" spans="17:17" x14ac:dyDescent="0.25">
      <c r="Q214" s="69"/>
    </row>
    <row r="215" spans="17:17" x14ac:dyDescent="0.25">
      <c r="Q215" s="69"/>
    </row>
    <row r="216" spans="17:17" x14ac:dyDescent="0.25">
      <c r="Q216" s="69"/>
    </row>
    <row r="217" spans="17:17" x14ac:dyDescent="0.25">
      <c r="Q217" s="69"/>
    </row>
    <row r="218" spans="17:17" x14ac:dyDescent="0.25">
      <c r="Q218" s="69"/>
    </row>
    <row r="219" spans="17:17" x14ac:dyDescent="0.25">
      <c r="Q219" s="69"/>
    </row>
    <row r="220" spans="17:17" x14ac:dyDescent="0.25">
      <c r="Q220" s="69"/>
    </row>
    <row r="221" spans="17:17" x14ac:dyDescent="0.25">
      <c r="Q221" s="69"/>
    </row>
    <row r="222" spans="17:17" x14ac:dyDescent="0.25">
      <c r="Q222" s="69"/>
    </row>
    <row r="223" spans="17:17" x14ac:dyDescent="0.25">
      <c r="Q223" s="69"/>
    </row>
    <row r="224" spans="17:17" x14ac:dyDescent="0.25">
      <c r="Q224" s="69"/>
    </row>
    <row r="225" spans="17:17" x14ac:dyDescent="0.25">
      <c r="Q225" s="69"/>
    </row>
    <row r="226" spans="17:17" x14ac:dyDescent="0.25">
      <c r="Q226" s="69"/>
    </row>
    <row r="227" spans="17:17" x14ac:dyDescent="0.25">
      <c r="Q227" s="69"/>
    </row>
    <row r="228" spans="17:17" x14ac:dyDescent="0.25">
      <c r="Q228" s="69"/>
    </row>
    <row r="229" spans="17:17" x14ac:dyDescent="0.25">
      <c r="Q229" s="69"/>
    </row>
    <row r="230" spans="17:17" x14ac:dyDescent="0.25">
      <c r="Q230" s="69"/>
    </row>
  </sheetData>
  <sheetProtection sort="0" autoFilter="0" pivotTables="0"/>
  <mergeCells count="11">
    <mergeCell ref="D1:E1"/>
    <mergeCell ref="F1:I1"/>
    <mergeCell ref="J1:K1"/>
    <mergeCell ref="L1:M1"/>
    <mergeCell ref="N2:O2"/>
    <mergeCell ref="Q3:U4"/>
    <mergeCell ref="D2:E2"/>
    <mergeCell ref="F2:G2"/>
    <mergeCell ref="H2:I2"/>
    <mergeCell ref="L2:M2"/>
    <mergeCell ref="J2:K2"/>
  </mergeCells>
  <conditionalFormatting sqref="I4:I203">
    <cfRule type="iconSet" priority="87">
      <iconSet showValue="0">
        <cfvo type="percent" val="0"/>
        <cfvo type="num" val="19.2"/>
        <cfvo type="num" val="25.6" gte="0"/>
      </iconSet>
    </cfRule>
  </conditionalFormatting>
  <conditionalFormatting sqref="K4:K203">
    <cfRule type="iconSet" priority="88">
      <iconSet showValue="0">
        <cfvo type="percent" val="0"/>
        <cfvo type="num" val="15.6"/>
        <cfvo type="num" val="20.8"/>
      </iconSet>
    </cfRule>
  </conditionalFormatting>
  <conditionalFormatting sqref="O4:O203">
    <cfRule type="iconSet" priority="89">
      <iconSet showValue="0">
        <cfvo type="percent" val="0"/>
        <cfvo type="num" val="66"/>
        <cfvo type="num" val="88"/>
      </iconSet>
    </cfRule>
  </conditionalFormatting>
  <conditionalFormatting sqref="M4:M203">
    <cfRule type="iconSet" priority="90">
      <iconSet showValue="0">
        <cfvo type="percent" val="0"/>
        <cfvo type="num" val="31.2"/>
        <cfvo type="num" val="41.6"/>
      </iconSet>
    </cfRule>
  </conditionalFormatting>
  <conditionalFormatting sqref="C4:C203">
    <cfRule type="containsText" dxfId="69" priority="8" operator="containsText" text="Lot 1">
      <formula>NOT(ISERROR(SEARCH("Lot 1",C4)))</formula>
    </cfRule>
    <cfRule type="containsText" dxfId="68" priority="9" operator="containsText" text="Lot 2">
      <formula>NOT(ISERROR(SEARCH("Lot 2",C4)))</formula>
    </cfRule>
  </conditionalFormatting>
  <conditionalFormatting sqref="G3:G203">
    <cfRule type="iconSet" priority="5">
      <iconSet showValue="0">
        <cfvo type="percent" val="0"/>
        <cfvo type="num" val="2"/>
        <cfvo type="num" val="3"/>
      </iconSet>
    </cfRule>
  </conditionalFormatting>
  <conditionalFormatting sqref="K1">
    <cfRule type="iconSet" priority="1">
      <iconSet showValue="0">
        <cfvo type="percent" val="0"/>
        <cfvo type="num" val="15.6"/>
        <cfvo type="num" val="20.8"/>
      </iconSet>
    </cfRule>
  </conditionalFormatting>
  <pageMargins left="0.7" right="0.7" top="0.75" bottom="0.75" header="0.3" footer="0.3"/>
  <pageSetup paperSize="9" orientation="portrait"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2" id="{FADC267C-10E2-4267-803D-62F9F1D086E6}">
            <x14:iconSet showValue="0" custom="1">
              <x14:cfvo type="percent">
                <xm:f>0</xm:f>
              </x14:cfvo>
              <x14:cfvo type="num">
                <xm:f>2</xm:f>
              </x14:cfvo>
              <x14:cfvo type="num">
                <xm:f>3</xm:f>
              </x14:cfvo>
              <x14:cfIcon iconSet="3TrafficLights1" iconId="0"/>
              <x14:cfIcon iconSet="3TrafficLights1" iconId="2"/>
              <x14:cfIcon iconSet="3TrafficLights1" iconId="1"/>
            </x14:iconSet>
          </x14:cfRule>
          <xm:sqref>E2:E1048576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tabColor rgb="FFFFFF00"/>
  </sheetPr>
  <dimension ref="A1:AA99"/>
  <sheetViews>
    <sheetView zoomScale="70" zoomScaleNormal="70" workbookViewId="0">
      <selection activeCell="H4" sqref="H4"/>
    </sheetView>
  </sheetViews>
  <sheetFormatPr baseColWidth="10" defaultRowHeight="15" x14ac:dyDescent="0.25"/>
  <cols>
    <col min="1" max="1" width="17.140625" customWidth="1"/>
    <col min="2" max="2" width="8.140625" customWidth="1"/>
    <col min="3" max="3" width="11.42578125" customWidth="1"/>
    <col min="4" max="4" width="11.85546875" customWidth="1"/>
    <col min="5" max="5" width="12.140625" customWidth="1"/>
    <col min="6" max="6" width="9.140625" customWidth="1"/>
    <col min="7" max="7" width="9.42578125" customWidth="1"/>
    <col min="8" max="8" width="11.42578125" customWidth="1"/>
    <col min="9" max="9" width="15.5703125" customWidth="1"/>
    <col min="10" max="10" width="10" customWidth="1"/>
    <col min="11" max="11" width="8.7109375" customWidth="1"/>
    <col min="12" max="12" width="18.5703125" customWidth="1"/>
    <col min="13" max="13" width="8" style="189" customWidth="1"/>
    <col min="14" max="14" width="18.85546875" customWidth="1"/>
    <col min="15" max="15" width="7.5703125" customWidth="1"/>
    <col min="16" max="16" width="18" customWidth="1"/>
    <col min="17" max="17" width="6.85546875" customWidth="1"/>
    <col min="18" max="23" width="11" customWidth="1"/>
    <col min="24" max="24" width="14.42578125" customWidth="1"/>
    <col min="25" max="25" width="15.5703125" customWidth="1"/>
    <col min="26" max="26" width="15.7109375" customWidth="1"/>
    <col min="27" max="27" width="14.85546875" customWidth="1"/>
  </cols>
  <sheetData>
    <row r="1" spans="1:27" ht="25.5" customHeight="1" thickBot="1" x14ac:dyDescent="0.3">
      <c r="B1" s="333" t="s">
        <v>153</v>
      </c>
      <c r="C1" s="334"/>
      <c r="D1" s="334"/>
      <c r="E1" s="343"/>
      <c r="F1" s="335" t="s">
        <v>154</v>
      </c>
      <c r="G1" s="336"/>
      <c r="H1" s="336"/>
      <c r="I1" s="336"/>
      <c r="J1" s="336"/>
      <c r="K1" s="344"/>
      <c r="L1" s="337" t="s">
        <v>155</v>
      </c>
      <c r="M1" s="338"/>
      <c r="N1" s="339" t="s">
        <v>156</v>
      </c>
      <c r="O1" s="340"/>
      <c r="R1" s="333" t="s">
        <v>153</v>
      </c>
      <c r="S1" s="334"/>
      <c r="T1" s="334"/>
      <c r="U1" s="335" t="s">
        <v>154</v>
      </c>
      <c r="V1" s="336"/>
      <c r="W1" s="336"/>
    </row>
    <row r="2" spans="1:27" ht="25.5" customHeight="1" x14ac:dyDescent="0.25">
      <c r="A2" s="130"/>
      <c r="B2" s="323" t="s">
        <v>94</v>
      </c>
      <c r="C2" s="324"/>
      <c r="D2" s="324"/>
      <c r="E2" s="347"/>
      <c r="F2" s="353" t="s">
        <v>2</v>
      </c>
      <c r="G2" s="345"/>
      <c r="H2" s="345"/>
      <c r="I2" s="326"/>
      <c r="J2" s="327" t="s">
        <v>4</v>
      </c>
      <c r="K2" s="352"/>
      <c r="L2" s="351" t="s">
        <v>74</v>
      </c>
      <c r="M2" s="332"/>
      <c r="N2" s="329" t="s">
        <v>73</v>
      </c>
      <c r="O2" s="330"/>
      <c r="P2" s="350" t="s">
        <v>79</v>
      </c>
      <c r="Q2" s="341"/>
      <c r="R2" s="323" t="s">
        <v>165</v>
      </c>
      <c r="S2" s="324"/>
      <c r="T2" s="347"/>
      <c r="U2" s="345" t="s">
        <v>164</v>
      </c>
      <c r="V2" s="345"/>
      <c r="W2" s="346"/>
      <c r="X2" s="350" t="s">
        <v>166</v>
      </c>
      <c r="Y2" s="341"/>
      <c r="Z2" s="341"/>
      <c r="AA2" s="342"/>
    </row>
    <row r="3" spans="1:27" ht="39" thickBot="1" x14ac:dyDescent="0.3">
      <c r="A3" s="132" t="s">
        <v>111</v>
      </c>
      <c r="B3" s="134" t="s">
        <v>94</v>
      </c>
      <c r="C3" s="135" t="s">
        <v>144</v>
      </c>
      <c r="D3" s="135" t="s">
        <v>142</v>
      </c>
      <c r="E3" s="207" t="s">
        <v>143</v>
      </c>
      <c r="F3" s="212" t="s">
        <v>2</v>
      </c>
      <c r="G3" s="136" t="s">
        <v>145</v>
      </c>
      <c r="H3" s="136" t="s">
        <v>146</v>
      </c>
      <c r="I3" s="136" t="s">
        <v>172</v>
      </c>
      <c r="J3" s="137" t="s">
        <v>102</v>
      </c>
      <c r="K3" s="213" t="s">
        <v>103</v>
      </c>
      <c r="L3" s="214" t="s">
        <v>87</v>
      </c>
      <c r="M3" s="140" t="s">
        <v>104</v>
      </c>
      <c r="N3" s="141" t="s">
        <v>88</v>
      </c>
      <c r="O3" s="142" t="s">
        <v>105</v>
      </c>
      <c r="P3" s="216" t="s">
        <v>89</v>
      </c>
      <c r="Q3" s="249" t="s">
        <v>106</v>
      </c>
      <c r="R3" s="217" t="s">
        <v>161</v>
      </c>
      <c r="S3" s="206" t="s">
        <v>75</v>
      </c>
      <c r="T3" s="218" t="s">
        <v>160</v>
      </c>
      <c r="U3" s="250" t="s">
        <v>158</v>
      </c>
      <c r="V3" s="232" t="s">
        <v>157</v>
      </c>
      <c r="W3" s="233" t="s">
        <v>159</v>
      </c>
      <c r="X3" s="235" t="s">
        <v>149</v>
      </c>
      <c r="Y3" s="236" t="s">
        <v>150</v>
      </c>
      <c r="Z3" s="236" t="s">
        <v>151</v>
      </c>
      <c r="AA3" s="237" t="s">
        <v>152</v>
      </c>
    </row>
    <row r="4" spans="1:27" x14ac:dyDescent="0.25">
      <c r="A4" s="146" t="str">
        <f>Autres!I20</f>
        <v>P1-01/09/20</v>
      </c>
      <c r="B4" s="208">
        <f>IF(ISBLANK('2_Saisie'!$D$7),"",AVERAGEIF('3_Résultats_Indv'!$C$4:$C$203,Autres!$I$20,'3_Résultats_Indv'!$D$4:$D$203))</f>
        <v>49</v>
      </c>
      <c r="C4" s="148" t="e">
        <f>Autres!C33/Tableau5[[#This Row],[Poids]]*100</f>
        <v>#DIV/0!</v>
      </c>
      <c r="D4" s="148">
        <f>IF(OR(AND(Tableau5[[#This Row],[Lot]]=Autres!$I$20,Tableau5[[#This Row],[Poids]]&lt;Autres!$D$22),AND(Tableau5[[#This Row],[Lot]]=Autres!$I$21,Tableau5[[#This Row],[Poids]]&lt;Autres!$E$22)),1,IF(OR(AND(Tableau5[[#This Row],[Lot]]=Autres!$I$20, Tableau5[[#This Row],[Poids]]&gt;=Autres!$D$22, Tableau5[[#This Row],[Poids]]&lt;Autres!$D$23),AND(Tableau5[[#This Row],[Lot]]=Autres!$I$21, Tableau5[[#This Row],[Poids]]&gt;=Autres!$E$22, Tableau5[[#This Row],[Poids]]&lt;Autres!$E$23)),2,IF(OR(AND(Tableau5[[#This Row],[Lot]]=Autres!$I$20,Tableau5[[#This Row],[Poids]]&gt;=Autres!$D$23),AND(Tableau5[[#This Row],[Lot]]=Autres!$I$21,Tableau5[[#This Row],[Poids]]&gt;=Autres!$E$23)),3)))</f>
        <v>1</v>
      </c>
      <c r="E4" s="209" t="e">
        <f>IF(ISBLANK(Tableau5[[#This Row],[Coefficient de variation (%)]]),"",Tableau5[[#This Row],[Coefficient de variation (%)]])</f>
        <v>#DIV/0!</v>
      </c>
      <c r="F4" s="208" t="str">
        <f>IF(ISBLANK('2_Saisie'!$E$7),"",AVERAGEIF('3_Résultats_Indv'!$C$4:$C$203,Autres!$I$20,'3_Résultats_Indv'!$F$4:$F$203))</f>
        <v/>
      </c>
      <c r="G4" s="148" t="e">
        <f>Autres!C35/Tableau5[[#This Row],[Longueur]]*100</f>
        <v>#DIV/0!</v>
      </c>
      <c r="H4" s="148" t="str">
        <f>IF(OR(AND(Tableau5[[#This Row],[Lot]]=Autres!$I$20, '1_Infos lot'!$E$7="Début",Tableau5[[#This Row],[Longueur]]&lt;Autres!$F$27),AND(Tableau5[[#This Row],[Lot]]=Autres!$I$20, '1_Infos lot'!$E$7="Milieu",Tableau5[[#This Row],[Longueur]]&lt;Autres!$F$28),AND(Tableau5[[#This Row],[Lot]]=Autres!$I$20, '1_Infos lot'!$E$7="Fin",Tableau5[[#This Row],[Longueur]]&lt;Autres!$F$29),AND(Tableau5[[#This Row],[Lot]]=Autres!$I$21, '1_Infos lot'!$E$12="Début",Tableau5[[#This Row],[Longueur]]&lt;Autres!$F$27), AND(Tableau5[[#This Row],[Lot]]=Autres!$I$21, '1_Infos lot'!$E$12="Milieu",Tableau5[[#This Row],[Longueur]]&lt;Autres!$F$28), AND(Tableau5[[#This Row],[Lot]]=Autres!$I$21, '1_Infos lot'!$E$12="Fin",Tableau5[[#This Row],[Longueur]]&lt;Autres!$F$29)),1,IF(OR(AND(Tableau5[[#This Row],[Lot]]=Autres!$I$20, '1_Infos lot'!$E$7="Début",Tableau5[[#This Row],[Longueur]]&gt;=Autres!$F$27,Tableau5[[#This Row],[Longueur]]&lt;Autres!$E$27),AND(Tableau5[[#This Row],[Lot]]=Autres!$I$20, '1_Infos lot'!$E$7="Milieu",Tableau5[[#This Row],[Longueur]]&gt;=Autres!$F$28,Tableau5[[#This Row],[Longueur]]&lt;Autres!$E$28),AND(Tableau5[[#This Row],[Lot]]=Autres!$I$20, '1_Infos lot'!$E$7="Fin", ,Tableau5[[#This Row],[Longueur]]&gt;=Autres!$F$29, Tableau5[[#This Row],[Longueur]]&lt;Autres!$E$29), AND(Tableau5[[#This Row],[Lot]]=Autres!$I$21, '1_Infos lot'!$E$12="Début",Tableau5[[#This Row],[Longueur]]&gt;=Autres!$F$27,Tableau5[[#This Row],[Longueur]]&lt;Autres!$E$27),AND(Tableau5[[#This Row],[Lot]]=Autres!$I$21, '1_Infos lot'!$E$12="Milieu",Tableau5[[#This Row],[Longueur]]&gt;=Autres!$F$28,Tableau5[[#This Row],[Longueur]]&lt;Autres!$E$28),AND(Tableau5[[#This Row],[Lot]]=Autres!$I$21, '1_Infos lot'!$E$12="Fin",Tableau5[[#This Row],[Longueur]]&gt;=Autres!$F$29,Tableau5[[#This Row],[Longueur]]&lt;Autres!$E$29)),2,IF(OR(AND(Tableau5[[#This Row],[Lot]]=Autres!$I$20, '1_Infos lot'!$E$7="Début",Tableau5[[#This Row],[Longueur]]&gt;=Autres!$E$27),AND(Tableau5[[#This Row],[Lot]]=Autres!$I$20, '1_Infos lot'!$E$7="Milieu",Tableau5[[#This Row],[Longueur]]&gt;=Autres!$E$28),AND(Tableau5[[#This Row],[Lot]]=Autres!$I$20, '1_Infos lot'!$E$7="Fin",Tableau5[[#This Row],[Longueur]]&gt;=Autres!$E$29),AND(Tableau5[[#This Row],[Lot]]=Autres!$I$21, '1_Infos lot'!$E$12="Début",Tableau5[[#This Row],[Longueur]]&gt;=Autres!$E$27), AND(Tableau5[[#This Row],[Lot]]=Autres!$I$21, '1_Infos lot'!$E$12="Milieu",Tableau5[[#This Row],[Longueur]]&gt;=Autres!$E$28), AND(Tableau5[[#This Row],[Lot]]=Autres!$I$21, '1_Infos lot'!$E$12="Fin",Tableau5[[#This Row],[Longueur]]&gt;=Autres!$F$29)),3,"")))</f>
        <v/>
      </c>
      <c r="I4" s="148" t="e">
        <f>IF(ISBLANK(Tableau5[[#This Row],[Coefficient variation (%) ]]),"",Tableau5[[#This Row],[Coefficient variation (%) ]])</f>
        <v>#DIV/0!</v>
      </c>
      <c r="J4" s="148">
        <f>IF(ISBLANK('2_Saisie'!$F$7),"",AVERAGEIF('3_Résultats_Indv'!$C$4:$C$203,Autres!$I$20,'3_Résultats_Indv'!$H$4:$H$203))</f>
        <v>32</v>
      </c>
      <c r="K4" s="149">
        <f>Tableau5[[#This Row],[Sous-total EGA ( /32)]]</f>
        <v>32</v>
      </c>
      <c r="L4" s="208">
        <f>IF(ISBLANK('2_Saisie'!$K$7),"",AVERAGEIF('3_Résultats_Indv'!$C$4:$C$203,Autres!$I$20,'3_Résultats_Indv'!$J$4:$J$203))</f>
        <v>26</v>
      </c>
      <c r="M4" s="149">
        <f>Tableau5[[#This Row],[Sous-total MID ( /26)]]</f>
        <v>26</v>
      </c>
      <c r="N4" s="208">
        <f>IF(ISBLANK('2_Saisie'!$P$7),"",AVERAGEIF('3_Résultats_Indv'!$C$4:$C$203,Autres!$I$20,'3_Résultats_Indv'!$L$4:$L$203))</f>
        <v>52</v>
      </c>
      <c r="O4" s="149">
        <f>Tableau5[[#This Row],[Sous-total FRI ( /52)]]</f>
        <v>52</v>
      </c>
      <c r="P4" s="208">
        <f>IF(ISBLANK('2_Saisie'!$F$7),"",AVERAGEIF('3_Résultats_Indv'!$C$4:$C$203,Autres!$I$20,'3_Résultats_Indv'!$N$4:$N$203))</f>
        <v>110</v>
      </c>
      <c r="Q4" s="148">
        <f>Tableau5[[#This Row],[Score total]]</f>
        <v>110</v>
      </c>
      <c r="R4" s="248">
        <f>Autres!L5/Autres!P5</f>
        <v>1</v>
      </c>
      <c r="S4" s="238">
        <f>Autres!M5/Autres!$P$5</f>
        <v>0</v>
      </c>
      <c r="T4" s="251">
        <f>Autres!N5/Autres!$P$5</f>
        <v>0</v>
      </c>
      <c r="U4" s="234" t="e">
        <f>Autres!L6/Autres!$P$6</f>
        <v>#DIV/0!</v>
      </c>
      <c r="V4" s="234" t="e">
        <f>Autres!M6/Autres!$P$6</f>
        <v>#DIV/0!</v>
      </c>
      <c r="W4" s="245" t="e">
        <f>Autres!N6/Autres!$P$6</f>
        <v>#DIV/0!</v>
      </c>
      <c r="X4" s="240">
        <f>Autres!L8/Autres!$P$8</f>
        <v>0</v>
      </c>
      <c r="Y4" s="239">
        <f>Autres!M8/Autres!$P$8</f>
        <v>0</v>
      </c>
      <c r="Z4" s="239">
        <f>Autres!N8/Autres!$P$8</f>
        <v>0</v>
      </c>
      <c r="AA4" s="241">
        <f>Autres!O8/Autres!$P$8</f>
        <v>1</v>
      </c>
    </row>
    <row r="5" spans="1:27" ht="15.75" thickBot="1" x14ac:dyDescent="0.3">
      <c r="A5" s="147" t="str">
        <f>Autres!I21</f>
        <v>P2-01/09/20</v>
      </c>
      <c r="B5" s="210">
        <f>IF(ISBLANK('2_Saisie'!$D$7),"",AVERAGEIF('3_Résultats_Indv'!$C$4:$C$203,Autres!$I$21,'3_Résultats_Indv'!$D$4:$D$203))</f>
        <v>45</v>
      </c>
      <c r="C5" s="150" t="e">
        <f>(Autres!D33/Tableau5[[#This Row],[Poids]])*100</f>
        <v>#DIV/0!</v>
      </c>
      <c r="D5" s="150">
        <f>IF(OR(AND(Tableau5[[#This Row],[Lot]]=Autres!$I$20,Tableau5[[#This Row],[Poids]]&lt;Autres!$D$22),AND(Tableau5[[#This Row],[Lot]]=Autres!$I$21,Tableau5[[#This Row],[Poids]]&lt;Autres!$E$22)),1,IF(OR(AND(Tableau5[[#This Row],[Lot]]=Autres!$I$20, Tableau5[[#This Row],[Poids]]&gt;=Autres!$D$22, Tableau5[[#This Row],[Poids]]&lt;Autres!$D$23),AND(Tableau5[[#This Row],[Lot]]=Autres!$I$21, Tableau5[[#This Row],[Poids]]&gt;=Autres!$E$22, Tableau5[[#This Row],[Poids]]&lt;Autres!$E$23)),2,IF(OR(AND(Tableau5[[#This Row],[Lot]]=Autres!$I$20,Tableau5[[#This Row],[Poids]]&gt;=Autres!$D$23),AND(Tableau5[[#This Row],[Lot]]=Autres!$I$21,Tableau5[[#This Row],[Poids]]&gt;=Autres!$E$23)),3)))</f>
        <v>1</v>
      </c>
      <c r="E5" s="211" t="e">
        <f>IF(ISBLANK(Tableau5[[#This Row],[Coefficient de variation (%)]]),"",Tableau5[[#This Row],[Coefficient de variation (%)]])</f>
        <v>#DIV/0!</v>
      </c>
      <c r="F5" s="210" t="str">
        <f>IF(ISBLANK('2_Saisie'!$E$7),"",AVERAGEIF('3_Résultats_Indv'!$C$4:$C$203,Autres!$I$21,'3_Résultats_Indv'!$F$4:$F$203))</f>
        <v/>
      </c>
      <c r="G5" s="148" t="e">
        <f>Autres!D35/Tableau5[[#This Row],[Longueur]]*100</f>
        <v>#DIV/0!</v>
      </c>
      <c r="H5" s="148" t="str">
        <f>IF(OR(AND(Tableau5[[#This Row],[Lot]]=Autres!$I$20, '1_Infos lot'!$E$7="Début",Tableau5[[#This Row],[Longueur]]&lt;Autres!$F$27),AND(Tableau5[[#This Row],[Lot]]=Autres!$I$20, '1_Infos lot'!$E$7="Milieu",Tableau5[[#This Row],[Longueur]]&lt;Autres!$F$28),AND(Tableau5[[#This Row],[Lot]]=Autres!$I$20, '1_Infos lot'!$E$7="Fin",Tableau5[[#This Row],[Longueur]]&lt;Autres!$F$29),AND(Tableau5[[#This Row],[Lot]]=Autres!$I$21, '1_Infos lot'!$E$12="Début",Tableau5[[#This Row],[Longueur]]&lt;Autres!$F$27), AND(Tableau5[[#This Row],[Lot]]=Autres!$I$21, '1_Infos lot'!$E$12="Milieu",Tableau5[[#This Row],[Longueur]]&lt;Autres!$F$28), AND(Tableau5[[#This Row],[Lot]]=Autres!$I$21, '1_Infos lot'!$E$12="Fin",Tableau5[[#This Row],[Longueur]]&lt;Autres!$F$29)),1,IF(OR(AND(Tableau5[[#This Row],[Lot]]=Autres!$I$20, '1_Infos lot'!$E$7="Début",Tableau5[[#This Row],[Longueur]]&gt;=Autres!$F$27,Tableau5[[#This Row],[Longueur]]&lt;Autres!$E$27),AND(Tableau5[[#This Row],[Lot]]=Autres!$I$20, '1_Infos lot'!$E$7="Milieu",Tableau5[[#This Row],[Longueur]]&gt;=Autres!$F$28,Tableau5[[#This Row],[Longueur]]&lt;Autres!$E$28),AND(Tableau5[[#This Row],[Lot]]=Autres!$I$20, '1_Infos lot'!$E$7="Fin", ,Tableau5[[#This Row],[Longueur]]&gt;=Autres!$F$29, Tableau5[[#This Row],[Longueur]]&lt;Autres!$E$29), AND(Tableau5[[#This Row],[Lot]]=Autres!$I$21, '1_Infos lot'!$E$12="Début",Tableau5[[#This Row],[Longueur]]&gt;=Autres!$F$27,Tableau5[[#This Row],[Longueur]]&lt;Autres!$E$27),AND(Tableau5[[#This Row],[Lot]]=Autres!$I$21, '1_Infos lot'!$E$12="Milieu",Tableau5[[#This Row],[Longueur]]&gt;=Autres!$F$28,Tableau5[[#This Row],[Longueur]]&lt;Autres!$E$28),AND(Tableau5[[#This Row],[Lot]]=Autres!$I$21, '1_Infos lot'!$E$12="Fin",Tableau5[[#This Row],[Longueur]]&gt;=Autres!$F$29,Tableau5[[#This Row],[Longueur]]&lt;Autres!$E$29)),2,IF(OR(AND(Tableau5[[#This Row],[Lot]]=Autres!$I$20, '1_Infos lot'!$E$7="Début",Tableau5[[#This Row],[Longueur]]&gt;=Autres!$E$27),AND(Tableau5[[#This Row],[Lot]]=Autres!$I$20, '1_Infos lot'!$E$7="Milieu",Tableau5[[#This Row],[Longueur]]&gt;=Autres!$E$28),AND(Tableau5[[#This Row],[Lot]]=Autres!$I$20, '1_Infos lot'!$E$7="Fin",Tableau5[[#This Row],[Longueur]]&gt;=Autres!$E$29),AND(Tableau5[[#This Row],[Lot]]=Autres!$I$21, '1_Infos lot'!$E$12="Début",Tableau5[[#This Row],[Longueur]]&gt;=Autres!$E$27), AND(Tableau5[[#This Row],[Lot]]=Autres!$I$21, '1_Infos lot'!$E$12="Milieu",Tableau5[[#This Row],[Longueur]]&gt;=Autres!$E$28), AND(Tableau5[[#This Row],[Lot]]=Autres!$I$21, '1_Infos lot'!$E$12="Fin",Tableau5[[#This Row],[Longueur]]&gt;=Autres!$F$29)),3,"")))</f>
        <v/>
      </c>
      <c r="I5" s="148" t="e">
        <f>IF(ISBLANK(Tableau5[[#This Row],[Coefficient variation (%) ]]),"",Tableau5[[#This Row],[Coefficient variation (%) ]])</f>
        <v>#DIV/0!</v>
      </c>
      <c r="J5" s="150">
        <f>IF(ISBLANK('2_Saisie'!$F$7),"",AVERAGEIF('3_Résultats_Indv'!$C$4:$C$203,Autres!$I$21,'3_Résultats_Indv'!$H$4:$H$203))</f>
        <v>32</v>
      </c>
      <c r="K5" s="152">
        <f>Tableau5[[#This Row],[Sous-total EGA ( /32)]]</f>
        <v>32</v>
      </c>
      <c r="L5" s="210">
        <f>IF(ISBLANK('2_Saisie'!$K$7),"",AVERAGEIF('3_Résultats_Indv'!$C$4:$C$203,Autres!I$21,'3_Résultats_Indv'!$J$4:$J$203))</f>
        <v>26</v>
      </c>
      <c r="M5" s="215">
        <f>Tableau5[[#This Row],[Sous-total MID ( /26)]]</f>
        <v>26</v>
      </c>
      <c r="N5" s="210">
        <f>IF(ISBLANK('2_Saisie'!$P$7),"",AVERAGEIF('3_Résultats_Indv'!$C$4:$C$203,Autres!$I$21,'3_Résultats_Indv'!$L$4:$L$203))</f>
        <v>52</v>
      </c>
      <c r="O5" s="152">
        <f>Tableau5[[#This Row],[Sous-total FRI ( /52)]]</f>
        <v>52</v>
      </c>
      <c r="P5" s="210">
        <f>IF(ISBLANK('2_Saisie'!$F$7),"",AVERAGEIF('3_Résultats_Indv'!$C$4:$C$203,Autres!$I$21,'3_Résultats_Indv'!$N$4:$N$203))</f>
        <v>110</v>
      </c>
      <c r="Q5" s="151">
        <f>Tableau5[[#This Row],[Score total]]</f>
        <v>110</v>
      </c>
      <c r="R5" s="242">
        <f>Autres!L10/Autres!$P$10</f>
        <v>1</v>
      </c>
      <c r="S5" s="243">
        <f>Autres!M10/Autres!$P$10</f>
        <v>0</v>
      </c>
      <c r="T5" s="244">
        <f>Autres!N10/Autres!$P$10</f>
        <v>0</v>
      </c>
      <c r="U5" s="246" t="e">
        <f>Autres!L11/Autres!$P$11</f>
        <v>#DIV/0!</v>
      </c>
      <c r="V5" s="246" t="e">
        <f>Autres!M11/Autres!$P$11</f>
        <v>#DIV/0!</v>
      </c>
      <c r="W5" s="247" t="e">
        <f>Autres!N11/Autres!$P$11</f>
        <v>#DIV/0!</v>
      </c>
      <c r="X5" s="242">
        <f>Autres!L13/Autres!$P$13</f>
        <v>0</v>
      </c>
      <c r="Y5" s="243">
        <f>Autres!M13/Autres!$P$13</f>
        <v>0</v>
      </c>
      <c r="Z5" s="243">
        <f>Autres!N13/Autres!$P$13</f>
        <v>0</v>
      </c>
      <c r="AA5" s="244">
        <f>Autres!O13/Autres!$P$13</f>
        <v>1</v>
      </c>
    </row>
    <row r="6" spans="1:27" ht="15.75" thickBot="1" x14ac:dyDescent="0.3">
      <c r="A6" s="360"/>
      <c r="B6" s="361"/>
      <c r="C6" s="361"/>
      <c r="D6" s="361"/>
      <c r="E6" s="361"/>
      <c r="F6" s="361"/>
      <c r="G6" s="361"/>
      <c r="H6" s="361"/>
      <c r="I6" s="361"/>
      <c r="J6" s="361"/>
      <c r="K6" s="361"/>
      <c r="L6" s="361"/>
      <c r="M6" s="361"/>
      <c r="N6" s="361"/>
      <c r="O6" s="361"/>
      <c r="P6" s="361"/>
      <c r="Q6" s="361"/>
      <c r="R6" s="204"/>
      <c r="S6" s="204"/>
      <c r="T6" s="204"/>
      <c r="U6" s="204"/>
      <c r="V6" s="204"/>
      <c r="W6" s="204"/>
      <c r="X6" s="205"/>
      <c r="Y6" s="205"/>
      <c r="Z6" s="205"/>
      <c r="AA6" s="205"/>
    </row>
    <row r="7" spans="1:27" ht="19.5" thickBot="1" x14ac:dyDescent="0.35">
      <c r="A7" s="354" t="str">
        <f>Autres!I20</f>
        <v>P1-01/09/20</v>
      </c>
      <c r="B7" s="355"/>
      <c r="C7" s="355"/>
      <c r="D7" s="355"/>
      <c r="E7" s="355"/>
      <c r="F7" s="355"/>
      <c r="G7" s="355"/>
      <c r="H7" s="355"/>
      <c r="I7" s="355"/>
      <c r="J7" s="355"/>
      <c r="K7" s="355"/>
      <c r="L7" s="355"/>
      <c r="M7" s="355"/>
      <c r="N7" s="355"/>
      <c r="O7" s="355"/>
      <c r="P7" s="355"/>
      <c r="Q7" s="355"/>
      <c r="R7" s="355"/>
      <c r="S7" s="355"/>
      <c r="T7" s="355"/>
      <c r="U7" s="355"/>
      <c r="V7" s="355"/>
      <c r="W7" s="355"/>
      <c r="X7" s="355"/>
      <c r="Y7" s="355"/>
      <c r="Z7" s="355"/>
      <c r="AA7" s="356"/>
    </row>
    <row r="8" spans="1:27" x14ac:dyDescent="0.25">
      <c r="A8" s="25"/>
      <c r="B8" s="2"/>
      <c r="C8" s="2"/>
      <c r="D8" s="2"/>
      <c r="E8" s="2"/>
      <c r="F8" s="2"/>
      <c r="G8" s="2"/>
      <c r="H8" s="2"/>
      <c r="I8" s="2"/>
      <c r="J8" s="2"/>
      <c r="K8" s="2"/>
      <c r="L8" s="2"/>
      <c r="M8" s="202"/>
      <c r="N8" s="2"/>
      <c r="O8" s="2"/>
      <c r="P8" s="2"/>
      <c r="Q8" s="2"/>
      <c r="R8" s="5"/>
      <c r="S8" s="5"/>
      <c r="T8" s="5"/>
      <c r="U8" s="5"/>
      <c r="V8" s="5"/>
      <c r="W8" s="5"/>
      <c r="X8" s="5"/>
      <c r="Y8" s="5"/>
      <c r="Z8" s="5"/>
      <c r="AA8" s="231"/>
    </row>
    <row r="9" spans="1:27" x14ac:dyDescent="0.25">
      <c r="A9" s="25"/>
      <c r="B9" s="2"/>
      <c r="C9" s="2"/>
      <c r="D9" s="2"/>
      <c r="E9" s="2"/>
      <c r="F9" s="2"/>
      <c r="G9" s="2"/>
      <c r="H9" s="2"/>
      <c r="I9" s="2"/>
      <c r="J9" s="2"/>
      <c r="K9" s="2"/>
      <c r="L9" s="2"/>
      <c r="M9" s="202"/>
      <c r="N9" s="2"/>
      <c r="O9" s="2"/>
      <c r="P9" s="2"/>
      <c r="Q9" s="2"/>
      <c r="R9" s="2"/>
      <c r="S9" s="2"/>
      <c r="T9" s="2"/>
      <c r="U9" s="2"/>
      <c r="V9" s="2"/>
      <c r="W9" s="2"/>
      <c r="X9" s="2"/>
      <c r="Y9" s="2"/>
      <c r="Z9" s="2"/>
      <c r="AA9" s="26"/>
    </row>
    <row r="10" spans="1:27" x14ac:dyDescent="0.25">
      <c r="A10" s="25"/>
      <c r="B10" s="2" t="s">
        <v>64</v>
      </c>
      <c r="C10" s="2" t="s">
        <v>65</v>
      </c>
      <c r="D10" s="2" t="s">
        <v>67</v>
      </c>
      <c r="E10" s="2" t="s">
        <v>66</v>
      </c>
      <c r="F10" s="2" t="s">
        <v>68</v>
      </c>
      <c r="G10" s="2"/>
      <c r="H10" s="2"/>
      <c r="I10" s="2"/>
      <c r="J10" s="2"/>
      <c r="K10" s="2"/>
      <c r="L10" s="2"/>
      <c r="M10" s="202"/>
      <c r="N10" s="2"/>
      <c r="O10" s="2"/>
      <c r="P10" s="2"/>
      <c r="Q10" s="2"/>
      <c r="R10" s="2"/>
      <c r="S10" s="2"/>
      <c r="T10" s="2"/>
      <c r="U10" s="2"/>
      <c r="V10" s="2"/>
      <c r="W10" s="2"/>
      <c r="X10" s="2"/>
      <c r="Y10" s="2"/>
      <c r="Z10" s="2"/>
      <c r="AA10" s="26"/>
    </row>
    <row r="11" spans="1:27" x14ac:dyDescent="0.25">
      <c r="A11" s="25" t="s">
        <v>60</v>
      </c>
      <c r="B11" s="27" t="e">
        <f>(B17*10)/'1_Infos lot'!E6</f>
        <v>#DIV/0!</v>
      </c>
      <c r="C11" s="27">
        <v>10</v>
      </c>
      <c r="D11" s="27">
        <v>9</v>
      </c>
      <c r="E11" s="27">
        <v>8</v>
      </c>
      <c r="F11" s="27">
        <v>7.5</v>
      </c>
      <c r="G11" s="2"/>
      <c r="H11" s="2"/>
      <c r="I11" s="2"/>
      <c r="J11" s="2"/>
      <c r="K11" s="2"/>
      <c r="L11" s="2"/>
      <c r="M11" s="202"/>
      <c r="N11" s="2"/>
      <c r="O11" s="2"/>
      <c r="P11" s="2"/>
      <c r="Q11" s="2"/>
      <c r="R11" s="2"/>
      <c r="S11" s="2"/>
      <c r="T11" s="2"/>
      <c r="U11" s="2"/>
      <c r="V11" s="2"/>
      <c r="W11" s="2"/>
      <c r="X11" s="2"/>
      <c r="Y11" s="2"/>
      <c r="Z11" s="2"/>
      <c r="AA11" s="26"/>
    </row>
    <row r="12" spans="1:27" x14ac:dyDescent="0.25">
      <c r="A12" s="25" t="s">
        <v>2</v>
      </c>
      <c r="B12" s="27">
        <f>IF(B18&gt;=19,10,IF(B18&lt;17.5,0,IF(AND(B18&lt;19,B18&gt;=18.5),8,IF(AND(B18&lt;18.5,B18&gt;=18),7,IF(AND(B18&lt;18,B18&gt;=17.5),"5")))))</f>
        <v>10</v>
      </c>
      <c r="C12" s="27">
        <v>10</v>
      </c>
      <c r="D12" s="27">
        <v>9</v>
      </c>
      <c r="E12" s="27">
        <v>8</v>
      </c>
      <c r="F12" s="27">
        <v>7.5</v>
      </c>
      <c r="G12" s="2"/>
      <c r="H12" s="2"/>
      <c r="I12" s="2"/>
      <c r="J12" s="2"/>
      <c r="K12" s="2"/>
      <c r="L12" s="2"/>
      <c r="M12" s="202"/>
      <c r="N12" s="2"/>
      <c r="O12" s="2"/>
      <c r="P12" s="2"/>
      <c r="Q12" s="2"/>
      <c r="R12" s="2"/>
      <c r="S12" s="2"/>
      <c r="T12" s="2"/>
      <c r="U12" s="2"/>
      <c r="V12" s="2"/>
      <c r="W12" s="2"/>
      <c r="X12" s="2"/>
      <c r="Y12" s="2"/>
      <c r="Z12" s="2"/>
      <c r="AA12" s="26"/>
    </row>
    <row r="13" spans="1:27" x14ac:dyDescent="0.25">
      <c r="A13" s="25" t="s">
        <v>61</v>
      </c>
      <c r="B13" s="27">
        <f>B19*10/32</f>
        <v>10</v>
      </c>
      <c r="C13" s="27">
        <v>10</v>
      </c>
      <c r="D13" s="27">
        <v>9</v>
      </c>
      <c r="E13" s="27">
        <v>8</v>
      </c>
      <c r="F13" s="27">
        <v>7.5</v>
      </c>
      <c r="G13" s="2"/>
      <c r="H13" s="2"/>
      <c r="I13" s="2"/>
      <c r="J13" s="2"/>
      <c r="K13" s="2"/>
      <c r="L13" s="2"/>
      <c r="M13" s="202"/>
      <c r="N13" s="2"/>
      <c r="O13" s="2"/>
      <c r="P13" s="2"/>
      <c r="Q13" s="2"/>
      <c r="R13" s="2"/>
      <c r="S13" s="2"/>
      <c r="T13" s="2"/>
      <c r="U13" s="2"/>
      <c r="V13" s="2"/>
      <c r="W13" s="2"/>
      <c r="X13" s="2"/>
      <c r="Y13" s="2"/>
      <c r="Z13" s="2"/>
      <c r="AA13" s="26"/>
    </row>
    <row r="14" spans="1:27" x14ac:dyDescent="0.25">
      <c r="A14" s="25" t="s">
        <v>62</v>
      </c>
      <c r="B14" s="27">
        <f>B20*10/26</f>
        <v>10</v>
      </c>
      <c r="C14" s="27">
        <v>10</v>
      </c>
      <c r="D14" s="27">
        <v>9</v>
      </c>
      <c r="E14" s="27">
        <v>8</v>
      </c>
      <c r="F14" s="27">
        <v>7.5</v>
      </c>
      <c r="G14" s="2"/>
      <c r="H14" s="2"/>
      <c r="I14" s="2"/>
      <c r="J14" s="2"/>
      <c r="K14" s="2"/>
      <c r="L14" s="2"/>
      <c r="M14" s="202"/>
      <c r="N14" s="2"/>
      <c r="O14" s="2"/>
      <c r="P14" s="2"/>
      <c r="Q14" s="2"/>
      <c r="R14" s="2"/>
      <c r="S14" s="2"/>
      <c r="T14" s="2"/>
      <c r="U14" s="2"/>
      <c r="V14" s="2"/>
      <c r="W14" s="2"/>
      <c r="X14" s="2"/>
      <c r="Y14" s="2"/>
      <c r="Z14" s="2"/>
      <c r="AA14" s="26"/>
    </row>
    <row r="15" spans="1:27" x14ac:dyDescent="0.25">
      <c r="A15" s="25" t="s">
        <v>63</v>
      </c>
      <c r="B15" s="27">
        <f>B21*10/52</f>
        <v>10</v>
      </c>
      <c r="C15" s="27">
        <v>10</v>
      </c>
      <c r="D15" s="27">
        <v>9</v>
      </c>
      <c r="E15" s="27">
        <v>8</v>
      </c>
      <c r="F15" s="27">
        <v>7.5</v>
      </c>
      <c r="G15" s="2"/>
      <c r="H15" s="2"/>
      <c r="I15" s="2"/>
      <c r="J15" s="2"/>
      <c r="K15" s="2"/>
      <c r="L15" s="2"/>
      <c r="M15" s="202"/>
      <c r="N15" s="2"/>
      <c r="O15" s="2"/>
      <c r="P15" s="2"/>
      <c r="Q15" s="2"/>
      <c r="R15" s="2"/>
      <c r="S15" s="2"/>
      <c r="T15" s="2"/>
      <c r="U15" s="2"/>
      <c r="V15" s="2"/>
      <c r="W15" s="2"/>
      <c r="X15" s="2"/>
      <c r="Y15" s="2"/>
      <c r="Z15" s="2"/>
      <c r="AA15" s="26"/>
    </row>
    <row r="16" spans="1:27" x14ac:dyDescent="0.25">
      <c r="A16" s="25"/>
      <c r="B16" s="27"/>
      <c r="C16" s="27"/>
      <c r="D16" s="27"/>
      <c r="E16" s="27"/>
      <c r="F16" s="27"/>
      <c r="G16" s="2"/>
      <c r="H16" s="2"/>
      <c r="I16" s="2"/>
      <c r="J16" s="2"/>
      <c r="K16" s="2"/>
      <c r="L16" s="2"/>
      <c r="M16" s="202"/>
      <c r="N16" s="2"/>
      <c r="O16" s="2"/>
      <c r="P16" s="2"/>
      <c r="Q16" s="2"/>
      <c r="R16" s="2"/>
      <c r="S16" s="2"/>
      <c r="T16" s="2"/>
      <c r="U16" s="2"/>
      <c r="V16" s="2"/>
      <c r="W16" s="2"/>
      <c r="X16" s="2"/>
      <c r="Y16" s="2"/>
      <c r="Z16" s="2"/>
      <c r="AA16" s="26"/>
    </row>
    <row r="17" spans="1:27" x14ac:dyDescent="0.25">
      <c r="A17" s="25" t="s">
        <v>60</v>
      </c>
      <c r="B17" s="27">
        <f>B4</f>
        <v>49</v>
      </c>
      <c r="C17" s="27"/>
      <c r="D17" s="27"/>
      <c r="E17" s="27"/>
      <c r="F17" s="27"/>
      <c r="G17" s="2"/>
      <c r="H17" s="2"/>
      <c r="I17" s="2"/>
      <c r="J17" s="2"/>
      <c r="K17" s="2"/>
      <c r="L17" s="2"/>
      <c r="M17" s="202"/>
      <c r="N17" s="2"/>
      <c r="O17" s="2"/>
      <c r="P17" s="2"/>
      <c r="Q17" s="2"/>
      <c r="R17" s="2"/>
      <c r="S17" s="2"/>
      <c r="T17" s="2"/>
      <c r="U17" s="2"/>
      <c r="V17" s="2"/>
      <c r="W17" s="2"/>
      <c r="X17" s="2"/>
      <c r="Y17" s="2"/>
      <c r="Z17" s="2"/>
      <c r="AA17" s="26"/>
    </row>
    <row r="18" spans="1:27" x14ac:dyDescent="0.25">
      <c r="A18" s="25" t="s">
        <v>2</v>
      </c>
      <c r="B18" s="27" t="str">
        <f>F4</f>
        <v/>
      </c>
      <c r="C18" s="27"/>
      <c r="D18" s="27"/>
      <c r="E18" s="27"/>
      <c r="F18" s="27"/>
      <c r="G18" s="2"/>
      <c r="H18" s="2"/>
      <c r="I18" s="2"/>
      <c r="J18" s="2"/>
      <c r="K18" s="2"/>
      <c r="L18" s="2"/>
      <c r="M18" s="202"/>
      <c r="N18" s="2"/>
      <c r="O18" s="2"/>
      <c r="P18" s="2"/>
      <c r="Q18" s="2"/>
      <c r="R18" s="2"/>
      <c r="S18" s="2"/>
      <c r="T18" s="2"/>
      <c r="U18" s="2"/>
      <c r="V18" s="2"/>
      <c r="W18" s="2"/>
      <c r="X18" s="2"/>
      <c r="Y18" s="2"/>
      <c r="Z18" s="2"/>
      <c r="AA18" s="26"/>
    </row>
    <row r="19" spans="1:27" x14ac:dyDescent="0.25">
      <c r="A19" s="25" t="s">
        <v>61</v>
      </c>
      <c r="B19" s="27">
        <f>J4</f>
        <v>32</v>
      </c>
      <c r="C19" s="27"/>
      <c r="D19" s="27"/>
      <c r="E19" s="27"/>
      <c r="F19" s="27"/>
      <c r="G19" s="2"/>
      <c r="H19" s="2"/>
      <c r="I19" s="2"/>
      <c r="J19" s="2"/>
      <c r="K19" s="2"/>
      <c r="L19" s="2"/>
      <c r="M19" s="202"/>
      <c r="N19" s="2"/>
      <c r="O19" s="2"/>
      <c r="P19" s="2"/>
      <c r="Q19" s="2"/>
      <c r="R19" s="2"/>
      <c r="S19" s="2"/>
      <c r="T19" s="2"/>
      <c r="U19" s="2"/>
      <c r="V19" s="2"/>
      <c r="W19" s="2"/>
      <c r="X19" s="2"/>
      <c r="Y19" s="2"/>
      <c r="Z19" s="2"/>
      <c r="AA19" s="26"/>
    </row>
    <row r="20" spans="1:27" x14ac:dyDescent="0.25">
      <c r="A20" s="25" t="s">
        <v>62</v>
      </c>
      <c r="B20" s="27">
        <f>L4</f>
        <v>26</v>
      </c>
      <c r="C20" s="27"/>
      <c r="D20" s="27"/>
      <c r="E20" s="27"/>
      <c r="F20" s="27"/>
      <c r="G20" s="2"/>
      <c r="H20" s="2"/>
      <c r="I20" s="2"/>
      <c r="J20" s="2"/>
      <c r="K20" s="2"/>
      <c r="L20" s="2"/>
      <c r="M20" s="202"/>
      <c r="N20" s="2"/>
      <c r="O20" s="2"/>
      <c r="P20" s="2"/>
      <c r="Q20" s="2"/>
      <c r="R20" s="2"/>
      <c r="S20" s="2"/>
      <c r="T20" s="2"/>
      <c r="U20" s="2"/>
      <c r="V20" s="2"/>
      <c r="W20" s="2"/>
      <c r="X20" s="2"/>
      <c r="Y20" s="2"/>
      <c r="Z20" s="2"/>
      <c r="AA20" s="26"/>
    </row>
    <row r="21" spans="1:27" x14ac:dyDescent="0.25">
      <c r="A21" s="25" t="s">
        <v>63</v>
      </c>
      <c r="B21" s="27">
        <f>N4</f>
        <v>52</v>
      </c>
      <c r="C21" s="27"/>
      <c r="D21" s="27"/>
      <c r="E21" s="27"/>
      <c r="F21" s="27"/>
      <c r="G21" s="2"/>
      <c r="H21" s="2"/>
      <c r="I21" s="2"/>
      <c r="J21" s="2"/>
      <c r="K21" s="2"/>
      <c r="L21" s="2"/>
      <c r="M21" s="202"/>
      <c r="N21" s="2"/>
      <c r="O21" s="2"/>
      <c r="P21" s="2"/>
      <c r="Q21" s="2"/>
      <c r="R21" s="2"/>
      <c r="S21" s="2"/>
      <c r="T21" s="2"/>
      <c r="U21" s="2"/>
      <c r="V21" s="2"/>
      <c r="W21" s="2"/>
      <c r="X21" s="2"/>
      <c r="Y21" s="2"/>
      <c r="Z21" s="2"/>
      <c r="AA21" s="26"/>
    </row>
    <row r="22" spans="1:27" x14ac:dyDescent="0.25">
      <c r="A22" s="25"/>
      <c r="B22" s="2"/>
      <c r="C22" s="2"/>
      <c r="D22" s="2"/>
      <c r="E22" s="2"/>
      <c r="F22" s="2"/>
      <c r="G22" s="2"/>
      <c r="H22" s="2"/>
      <c r="I22" s="2"/>
      <c r="J22" s="2"/>
      <c r="K22" s="2"/>
      <c r="L22" s="2"/>
      <c r="M22" s="202"/>
      <c r="N22" s="2"/>
      <c r="O22" s="2"/>
      <c r="P22" s="2"/>
      <c r="Q22" s="2"/>
      <c r="R22" s="2"/>
      <c r="S22" s="2"/>
      <c r="T22" s="2"/>
      <c r="U22" s="2"/>
      <c r="V22" s="2"/>
      <c r="W22" s="2"/>
      <c r="X22" s="2"/>
      <c r="Y22" s="2"/>
      <c r="Z22" s="2"/>
      <c r="AA22" s="26"/>
    </row>
    <row r="23" spans="1:27" x14ac:dyDescent="0.25">
      <c r="A23" s="25"/>
      <c r="B23" s="2"/>
      <c r="C23" s="2"/>
      <c r="D23" s="2"/>
      <c r="E23" s="2"/>
      <c r="F23" s="2"/>
      <c r="G23" s="2"/>
      <c r="H23" s="2"/>
      <c r="I23" s="2"/>
      <c r="J23" s="2"/>
      <c r="K23" s="2"/>
      <c r="L23" s="2"/>
      <c r="M23" s="202"/>
      <c r="N23" s="2"/>
      <c r="O23" s="2"/>
      <c r="P23" s="2"/>
      <c r="Q23" s="2"/>
      <c r="R23" s="2"/>
      <c r="S23" s="2"/>
      <c r="T23" s="2"/>
      <c r="U23" s="2"/>
      <c r="V23" s="2"/>
      <c r="W23" s="2"/>
      <c r="X23" s="2"/>
      <c r="Y23" s="2"/>
      <c r="Z23" s="2"/>
      <c r="AA23" s="26"/>
    </row>
    <row r="24" spans="1:27" x14ac:dyDescent="0.25">
      <c r="A24" s="25"/>
      <c r="B24" s="2"/>
      <c r="C24" s="2"/>
      <c r="D24" s="2"/>
      <c r="E24" s="2"/>
      <c r="F24" s="2"/>
      <c r="G24" s="2"/>
      <c r="H24" s="2"/>
      <c r="I24" s="2"/>
      <c r="J24" s="2"/>
      <c r="K24" s="2"/>
      <c r="L24" s="2"/>
      <c r="M24" s="202"/>
      <c r="N24" s="2"/>
      <c r="O24" s="2"/>
      <c r="P24" s="2"/>
      <c r="Q24" s="2"/>
      <c r="R24" s="2"/>
      <c r="S24" s="2"/>
      <c r="T24" s="2"/>
      <c r="U24" s="2"/>
      <c r="V24" s="2"/>
      <c r="W24" s="2"/>
      <c r="X24" s="2"/>
      <c r="Y24" s="2"/>
      <c r="Z24" s="2"/>
      <c r="AA24" s="26"/>
    </row>
    <row r="25" spans="1:27" x14ac:dyDescent="0.25">
      <c r="A25" s="25"/>
      <c r="B25" s="2"/>
      <c r="C25" s="2"/>
      <c r="D25" s="2"/>
      <c r="E25" s="2"/>
      <c r="F25" s="2"/>
      <c r="G25" s="2"/>
      <c r="H25" s="2"/>
      <c r="I25" s="2"/>
      <c r="J25" s="2"/>
      <c r="K25" s="2"/>
      <c r="L25" s="2"/>
      <c r="M25" s="202"/>
      <c r="N25" s="2"/>
      <c r="O25" s="2"/>
      <c r="P25" s="2"/>
      <c r="Q25" s="2"/>
      <c r="R25" s="2"/>
      <c r="S25" s="2"/>
      <c r="T25" s="2"/>
      <c r="U25" s="2"/>
      <c r="V25" s="2"/>
      <c r="W25" s="2"/>
      <c r="X25" s="2"/>
      <c r="Y25" s="2"/>
      <c r="Z25" s="2"/>
      <c r="AA25" s="26"/>
    </row>
    <row r="26" spans="1:27" ht="12.6" customHeight="1" x14ac:dyDescent="0.25">
      <c r="A26" s="25"/>
      <c r="B26" s="2"/>
      <c r="C26" s="2"/>
      <c r="D26" s="2"/>
      <c r="E26" s="2"/>
      <c r="F26" s="2"/>
      <c r="G26" s="2"/>
      <c r="H26" s="2"/>
      <c r="I26" s="2"/>
      <c r="J26" s="2"/>
      <c r="K26" s="2"/>
      <c r="L26" s="2"/>
      <c r="M26" s="202"/>
      <c r="N26" s="2"/>
      <c r="O26" s="2"/>
      <c r="P26" s="2"/>
      <c r="Q26" s="2"/>
      <c r="R26" s="2"/>
      <c r="S26" s="2"/>
      <c r="T26" s="2"/>
      <c r="U26" s="2"/>
      <c r="V26" s="2"/>
      <c r="W26" s="2"/>
      <c r="X26" s="2"/>
      <c r="Y26" s="2"/>
      <c r="Z26" s="2"/>
      <c r="AA26" s="26"/>
    </row>
    <row r="27" spans="1:27" ht="12.6" customHeight="1" x14ac:dyDescent="0.25">
      <c r="A27" s="25"/>
      <c r="B27" s="2"/>
      <c r="C27" s="2"/>
      <c r="D27" s="2"/>
      <c r="E27" s="2"/>
      <c r="F27" s="2"/>
      <c r="G27" s="2"/>
      <c r="H27" s="2"/>
      <c r="I27" s="2"/>
      <c r="J27" s="2"/>
      <c r="K27" s="2"/>
      <c r="L27" s="2"/>
      <c r="M27" s="202"/>
      <c r="N27" s="2"/>
      <c r="O27" s="2"/>
      <c r="P27" s="2"/>
      <c r="Q27" s="2"/>
      <c r="R27" s="2"/>
      <c r="S27" s="2"/>
      <c r="T27" s="2"/>
      <c r="U27" s="2"/>
      <c r="V27" s="2"/>
      <c r="W27" s="2"/>
      <c r="X27" s="2"/>
      <c r="Y27" s="2"/>
      <c r="Z27" s="2"/>
      <c r="AA27" s="26"/>
    </row>
    <row r="28" spans="1:27" x14ac:dyDescent="0.25">
      <c r="A28" s="25"/>
      <c r="B28" s="2"/>
      <c r="C28" s="2"/>
      <c r="D28" s="2"/>
      <c r="E28" s="2"/>
      <c r="F28" s="2"/>
      <c r="G28" s="2"/>
      <c r="H28" s="2"/>
      <c r="I28" s="2"/>
      <c r="J28" s="2"/>
      <c r="K28" s="2"/>
      <c r="L28" s="2"/>
      <c r="M28" s="202"/>
      <c r="N28" s="2"/>
      <c r="O28" s="2"/>
      <c r="P28" s="2"/>
      <c r="Q28" s="2"/>
      <c r="R28" s="2"/>
      <c r="S28" s="2"/>
      <c r="T28" s="2"/>
      <c r="U28" s="2"/>
      <c r="V28" s="2"/>
      <c r="W28" s="2"/>
      <c r="X28" s="2"/>
      <c r="Y28" s="2"/>
      <c r="Z28" s="2"/>
      <c r="AA28" s="26"/>
    </row>
    <row r="29" spans="1:27" ht="15.75" thickBot="1" x14ac:dyDescent="0.3">
      <c r="A29" s="25"/>
      <c r="B29" s="2"/>
      <c r="C29" s="2"/>
      <c r="D29" s="2"/>
      <c r="E29" s="2"/>
      <c r="F29" s="2"/>
      <c r="G29" s="2"/>
      <c r="H29" s="2"/>
      <c r="I29" s="2"/>
      <c r="J29" s="2"/>
      <c r="K29" s="2"/>
      <c r="L29" s="2"/>
      <c r="M29" s="202"/>
      <c r="N29" s="2"/>
      <c r="O29" s="2"/>
      <c r="P29" s="2"/>
      <c r="Q29" s="2"/>
      <c r="R29" s="2"/>
      <c r="S29" s="2"/>
      <c r="T29" s="2"/>
      <c r="U29" s="2"/>
      <c r="V29" s="2"/>
      <c r="W29" s="2"/>
      <c r="X29" s="2"/>
      <c r="Y29" s="2"/>
      <c r="Z29" s="2"/>
      <c r="AA29" s="26"/>
    </row>
    <row r="30" spans="1:27" ht="19.5" thickBot="1" x14ac:dyDescent="0.35">
      <c r="A30" s="357" t="str">
        <f>Autres!I21</f>
        <v>P2-01/09/20</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9"/>
    </row>
    <row r="31" spans="1:27" x14ac:dyDescent="0.25">
      <c r="A31" s="25"/>
      <c r="B31" s="2"/>
      <c r="C31" s="2"/>
      <c r="D31" s="2"/>
      <c r="E31" s="2"/>
      <c r="F31" s="2"/>
      <c r="G31" s="2"/>
      <c r="H31" s="2"/>
      <c r="I31" s="2"/>
      <c r="J31" s="2"/>
      <c r="K31" s="2"/>
      <c r="L31" s="2"/>
      <c r="M31" s="202"/>
      <c r="N31" s="2"/>
      <c r="O31" s="2"/>
      <c r="P31" s="2"/>
      <c r="Q31" s="2"/>
      <c r="R31" s="2"/>
      <c r="S31" s="2"/>
      <c r="T31" s="2"/>
      <c r="U31" s="2"/>
      <c r="V31" s="2"/>
      <c r="W31" s="2"/>
      <c r="X31" s="2"/>
      <c r="Y31" s="2"/>
      <c r="Z31" s="2"/>
      <c r="AA31" s="26"/>
    </row>
    <row r="32" spans="1:27" x14ac:dyDescent="0.25">
      <c r="A32" s="25"/>
      <c r="B32" s="2"/>
      <c r="C32" s="2"/>
      <c r="D32" s="2"/>
      <c r="E32" s="2"/>
      <c r="F32" s="2"/>
      <c r="G32" s="2"/>
      <c r="H32" s="2"/>
      <c r="I32" s="2"/>
      <c r="J32" s="2"/>
      <c r="K32" s="2"/>
      <c r="L32" s="2"/>
      <c r="M32" s="202"/>
      <c r="N32" s="2"/>
      <c r="O32" s="2"/>
      <c r="P32" s="2"/>
      <c r="Q32" s="2"/>
      <c r="R32" s="2"/>
      <c r="S32" s="2"/>
      <c r="T32" s="2"/>
      <c r="U32" s="2"/>
      <c r="V32" s="2"/>
      <c r="W32" s="2"/>
      <c r="X32" s="2"/>
      <c r="Y32" s="2"/>
      <c r="Z32" s="2"/>
      <c r="AA32" s="26"/>
    </row>
    <row r="33" spans="1:27" x14ac:dyDescent="0.25">
      <c r="A33" s="25"/>
      <c r="B33" s="2" t="s">
        <v>64</v>
      </c>
      <c r="C33" s="2" t="s">
        <v>65</v>
      </c>
      <c r="D33" s="2" t="s">
        <v>67</v>
      </c>
      <c r="E33" s="2" t="s">
        <v>66</v>
      </c>
      <c r="F33" s="2" t="s">
        <v>68</v>
      </c>
      <c r="G33" s="2"/>
      <c r="H33" s="2"/>
      <c r="I33" s="2"/>
      <c r="J33" s="2"/>
      <c r="K33" s="2"/>
      <c r="L33" s="2"/>
      <c r="M33" s="202"/>
      <c r="N33" s="2"/>
      <c r="O33" s="2"/>
      <c r="P33" s="2"/>
      <c r="Q33" s="2"/>
      <c r="R33" s="2"/>
      <c r="S33" s="2"/>
      <c r="T33" s="2"/>
      <c r="U33" s="2"/>
      <c r="V33" s="2"/>
      <c r="W33" s="2"/>
      <c r="X33" s="2"/>
      <c r="Y33" s="2"/>
      <c r="Z33" s="2"/>
      <c r="AA33" s="26"/>
    </row>
    <row r="34" spans="1:27" x14ac:dyDescent="0.25">
      <c r="A34" s="25" t="s">
        <v>60</v>
      </c>
      <c r="B34" s="27" t="e">
        <f>(B40*10)/'1_Infos lot'!E6</f>
        <v>#DIV/0!</v>
      </c>
      <c r="C34" s="27">
        <v>10</v>
      </c>
      <c r="D34" s="27">
        <v>9</v>
      </c>
      <c r="E34" s="27">
        <v>8</v>
      </c>
      <c r="F34" s="27">
        <v>7.5</v>
      </c>
      <c r="G34" s="2"/>
      <c r="H34" s="2"/>
      <c r="I34" s="2"/>
      <c r="J34" s="2"/>
      <c r="K34" s="2"/>
      <c r="L34" s="2"/>
      <c r="M34" s="202"/>
      <c r="N34" s="2"/>
      <c r="O34" s="2"/>
      <c r="P34" s="2"/>
      <c r="Q34" s="2"/>
      <c r="R34" s="2"/>
      <c r="S34" s="2"/>
      <c r="T34" s="2"/>
      <c r="U34" s="2"/>
      <c r="V34" s="2"/>
      <c r="W34" s="2"/>
      <c r="X34" s="2"/>
      <c r="Y34" s="2"/>
      <c r="Z34" s="2"/>
      <c r="AA34" s="26"/>
    </row>
    <row r="35" spans="1:27" x14ac:dyDescent="0.25">
      <c r="A35" s="25" t="s">
        <v>2</v>
      </c>
      <c r="B35" s="27">
        <f>IF(B41&gt;=19,10,IF(B41&lt;17.5,0,IF(AND(B41&lt;19,B41&gt;=18.5),8,IF(AND(B41&lt;18.5,B41&gt;=18),7,IF(AND(B41&lt;18,B41&gt;=17.5),"5")))))</f>
        <v>10</v>
      </c>
      <c r="C35" s="27">
        <v>10</v>
      </c>
      <c r="D35" s="27">
        <v>9</v>
      </c>
      <c r="E35" s="27">
        <v>8</v>
      </c>
      <c r="F35" s="27">
        <v>7.5</v>
      </c>
      <c r="G35" s="2"/>
      <c r="H35" s="2"/>
      <c r="I35" s="2"/>
      <c r="J35" s="2"/>
      <c r="K35" s="2"/>
      <c r="L35" s="2"/>
      <c r="M35" s="202"/>
      <c r="N35" s="2"/>
      <c r="O35" s="2"/>
      <c r="P35" s="2"/>
      <c r="Q35" s="2"/>
      <c r="R35" s="2"/>
      <c r="S35" s="2"/>
      <c r="T35" s="2"/>
      <c r="U35" s="2"/>
      <c r="V35" s="2"/>
      <c r="W35" s="2"/>
      <c r="X35" s="2"/>
      <c r="Y35" s="2"/>
      <c r="Z35" s="2"/>
      <c r="AA35" s="26"/>
    </row>
    <row r="36" spans="1:27" x14ac:dyDescent="0.25">
      <c r="A36" s="25" t="s">
        <v>61</v>
      </c>
      <c r="B36" s="27">
        <f>B42*10/32</f>
        <v>10</v>
      </c>
      <c r="C36" s="27">
        <v>10</v>
      </c>
      <c r="D36" s="27">
        <v>9</v>
      </c>
      <c r="E36" s="27">
        <v>8</v>
      </c>
      <c r="F36" s="27">
        <v>7.5</v>
      </c>
      <c r="G36" s="2"/>
      <c r="H36" s="2"/>
      <c r="I36" s="2"/>
      <c r="J36" s="2"/>
      <c r="K36" s="2"/>
      <c r="L36" s="2"/>
      <c r="M36" s="202"/>
      <c r="N36" s="2"/>
      <c r="O36" s="2"/>
      <c r="P36" s="2"/>
      <c r="Q36" s="2"/>
      <c r="R36" s="2"/>
      <c r="S36" s="2"/>
      <c r="T36" s="2"/>
      <c r="U36" s="2"/>
      <c r="V36" s="2"/>
      <c r="W36" s="2"/>
      <c r="X36" s="2"/>
      <c r="Y36" s="2"/>
      <c r="Z36" s="2"/>
      <c r="AA36" s="26"/>
    </row>
    <row r="37" spans="1:27" x14ac:dyDescent="0.25">
      <c r="A37" s="25" t="s">
        <v>62</v>
      </c>
      <c r="B37" s="27">
        <f>B43*10/26</f>
        <v>10</v>
      </c>
      <c r="C37" s="27">
        <v>10</v>
      </c>
      <c r="D37" s="27">
        <v>9</v>
      </c>
      <c r="E37" s="27">
        <v>8</v>
      </c>
      <c r="F37" s="27">
        <v>7.5</v>
      </c>
      <c r="G37" s="2"/>
      <c r="H37" s="2"/>
      <c r="I37" s="2"/>
      <c r="J37" s="2"/>
      <c r="K37" s="2"/>
      <c r="L37" s="2"/>
      <c r="M37" s="202"/>
      <c r="N37" s="2"/>
      <c r="O37" s="2"/>
      <c r="P37" s="2"/>
      <c r="Q37" s="2"/>
      <c r="R37" s="2"/>
      <c r="S37" s="2"/>
      <c r="T37" s="2"/>
      <c r="U37" s="2"/>
      <c r="V37" s="2"/>
      <c r="W37" s="2"/>
      <c r="X37" s="2"/>
      <c r="Y37" s="2"/>
      <c r="Z37" s="2"/>
      <c r="AA37" s="26"/>
    </row>
    <row r="38" spans="1:27" x14ac:dyDescent="0.25">
      <c r="A38" s="25" t="s">
        <v>63</v>
      </c>
      <c r="B38" s="27">
        <f>B44*10/52</f>
        <v>10</v>
      </c>
      <c r="C38" s="27">
        <v>10</v>
      </c>
      <c r="D38" s="27">
        <v>9</v>
      </c>
      <c r="E38" s="27">
        <v>8</v>
      </c>
      <c r="F38" s="27">
        <v>7.5</v>
      </c>
      <c r="G38" s="2"/>
      <c r="H38" s="2"/>
      <c r="I38" s="2"/>
      <c r="J38" s="2"/>
      <c r="K38" s="2"/>
      <c r="L38" s="2"/>
      <c r="M38" s="202"/>
      <c r="N38" s="2"/>
      <c r="O38" s="2"/>
      <c r="P38" s="2"/>
      <c r="Q38" s="2"/>
      <c r="R38" s="2"/>
      <c r="S38" s="2"/>
      <c r="T38" s="2"/>
      <c r="U38" s="2"/>
      <c r="V38" s="2"/>
      <c r="W38" s="2"/>
      <c r="X38" s="2"/>
      <c r="Y38" s="2"/>
      <c r="Z38" s="2"/>
      <c r="AA38" s="26"/>
    </row>
    <row r="39" spans="1:27" x14ac:dyDescent="0.25">
      <c r="A39" s="25"/>
      <c r="B39" s="27"/>
      <c r="C39" s="27"/>
      <c r="D39" s="27"/>
      <c r="E39" s="27"/>
      <c r="F39" s="27"/>
      <c r="G39" s="2"/>
      <c r="H39" s="2"/>
      <c r="I39" s="2"/>
      <c r="J39" s="2"/>
      <c r="K39" s="2"/>
      <c r="L39" s="2"/>
      <c r="M39" s="202"/>
      <c r="N39" s="2"/>
      <c r="O39" s="2"/>
      <c r="P39" s="2"/>
      <c r="Q39" s="2"/>
      <c r="R39" s="2"/>
      <c r="S39" s="2"/>
      <c r="T39" s="2"/>
      <c r="U39" s="2"/>
      <c r="V39" s="2"/>
      <c r="W39" s="2"/>
      <c r="X39" s="2"/>
      <c r="Y39" s="2"/>
      <c r="Z39" s="2"/>
      <c r="AA39" s="26"/>
    </row>
    <row r="40" spans="1:27" x14ac:dyDescent="0.25">
      <c r="A40" s="25" t="s">
        <v>60</v>
      </c>
      <c r="B40" s="27">
        <f>B5</f>
        <v>45</v>
      </c>
      <c r="C40" s="27"/>
      <c r="D40" s="27"/>
      <c r="E40" s="27"/>
      <c r="F40" s="27"/>
      <c r="G40" s="2"/>
      <c r="H40" s="2"/>
      <c r="I40" s="2"/>
      <c r="J40" s="2"/>
      <c r="K40" s="2"/>
      <c r="L40" s="2"/>
      <c r="M40" s="202"/>
      <c r="N40" s="2"/>
      <c r="O40" s="2"/>
      <c r="P40" s="2"/>
      <c r="Q40" s="2"/>
      <c r="R40" s="2"/>
      <c r="S40" s="2"/>
      <c r="T40" s="2"/>
      <c r="U40" s="2"/>
      <c r="V40" s="2"/>
      <c r="W40" s="2"/>
      <c r="X40" s="2"/>
      <c r="Y40" s="2"/>
      <c r="Z40" s="2"/>
      <c r="AA40" s="26"/>
    </row>
    <row r="41" spans="1:27" x14ac:dyDescent="0.25">
      <c r="A41" s="25" t="s">
        <v>2</v>
      </c>
      <c r="B41" s="27" t="str">
        <f>F5</f>
        <v/>
      </c>
      <c r="C41" s="27"/>
      <c r="D41" s="27"/>
      <c r="E41" s="27"/>
      <c r="F41" s="27"/>
      <c r="G41" s="2"/>
      <c r="H41" s="2"/>
      <c r="I41" s="2"/>
      <c r="J41" s="2"/>
      <c r="K41" s="2"/>
      <c r="L41" s="2"/>
      <c r="M41" s="202"/>
      <c r="N41" s="2"/>
      <c r="O41" s="2"/>
      <c r="P41" s="2"/>
      <c r="Q41" s="2"/>
      <c r="R41" s="2"/>
      <c r="S41" s="2"/>
      <c r="T41" s="2"/>
      <c r="U41" s="2"/>
      <c r="V41" s="2"/>
      <c r="W41" s="2"/>
      <c r="X41" s="2"/>
      <c r="Y41" s="2"/>
      <c r="Z41" s="2"/>
      <c r="AA41" s="26"/>
    </row>
    <row r="42" spans="1:27" x14ac:dyDescent="0.25">
      <c r="A42" s="25" t="s">
        <v>61</v>
      </c>
      <c r="B42" s="27">
        <f>J5</f>
        <v>32</v>
      </c>
      <c r="C42" s="27"/>
      <c r="D42" s="27"/>
      <c r="E42" s="27"/>
      <c r="F42" s="27"/>
      <c r="G42" s="2"/>
      <c r="H42" s="2"/>
      <c r="I42" s="2"/>
      <c r="J42" s="2"/>
      <c r="K42" s="2"/>
      <c r="L42" s="2"/>
      <c r="M42" s="202"/>
      <c r="N42" s="2"/>
      <c r="O42" s="2"/>
      <c r="P42" s="2"/>
      <c r="Q42" s="2"/>
      <c r="R42" s="2"/>
      <c r="S42" s="2"/>
      <c r="T42" s="2"/>
      <c r="U42" s="2"/>
      <c r="V42" s="2"/>
      <c r="W42" s="2"/>
      <c r="X42" s="2"/>
      <c r="Y42" s="2"/>
      <c r="Z42" s="2"/>
      <c r="AA42" s="26"/>
    </row>
    <row r="43" spans="1:27" x14ac:dyDescent="0.25">
      <c r="A43" s="25" t="s">
        <v>62</v>
      </c>
      <c r="B43" s="27">
        <f>L5</f>
        <v>26</v>
      </c>
      <c r="C43" s="27"/>
      <c r="D43" s="27"/>
      <c r="E43" s="27"/>
      <c r="F43" s="27"/>
      <c r="G43" s="2"/>
      <c r="H43" s="2"/>
      <c r="I43" s="2"/>
      <c r="J43" s="2"/>
      <c r="K43" s="2"/>
      <c r="L43" s="2"/>
      <c r="M43" s="202"/>
      <c r="N43" s="2"/>
      <c r="O43" s="2"/>
      <c r="P43" s="2"/>
      <c r="Q43" s="2"/>
      <c r="R43" s="2"/>
      <c r="S43" s="2"/>
      <c r="T43" s="2"/>
      <c r="U43" s="2"/>
      <c r="V43" s="2"/>
      <c r="W43" s="2"/>
      <c r="X43" s="2"/>
      <c r="Y43" s="2"/>
      <c r="Z43" s="2"/>
      <c r="AA43" s="26"/>
    </row>
    <row r="44" spans="1:27" x14ac:dyDescent="0.25">
      <c r="A44" s="25" t="s">
        <v>63</v>
      </c>
      <c r="B44" s="27">
        <f>N5</f>
        <v>52</v>
      </c>
      <c r="C44" s="27"/>
      <c r="D44" s="27"/>
      <c r="E44" s="27"/>
      <c r="F44" s="27"/>
      <c r="G44" s="2"/>
      <c r="H44" s="2"/>
      <c r="I44" s="2"/>
      <c r="J44" s="2"/>
      <c r="K44" s="2"/>
      <c r="L44" s="2"/>
      <c r="M44" s="202"/>
      <c r="N44" s="2"/>
      <c r="O44" s="2"/>
      <c r="P44" s="2"/>
      <c r="Q44" s="2"/>
      <c r="R44" s="2"/>
      <c r="S44" s="2"/>
      <c r="T44" s="2"/>
      <c r="U44" s="2"/>
      <c r="V44" s="2"/>
      <c r="W44" s="2"/>
      <c r="X44" s="2"/>
      <c r="Y44" s="2"/>
      <c r="Z44" s="2"/>
      <c r="AA44" s="26"/>
    </row>
    <row r="45" spans="1:27" x14ac:dyDescent="0.25">
      <c r="A45" s="25"/>
      <c r="B45" s="2"/>
      <c r="C45" s="2"/>
      <c r="D45" s="2"/>
      <c r="E45" s="2"/>
      <c r="F45" s="2"/>
      <c r="G45" s="2"/>
      <c r="H45" s="2"/>
      <c r="I45" s="2"/>
      <c r="J45" s="2"/>
      <c r="K45" s="2"/>
      <c r="L45" s="2"/>
      <c r="M45" s="202"/>
      <c r="N45" s="2"/>
      <c r="O45" s="2"/>
      <c r="P45" s="2"/>
      <c r="Q45" s="2"/>
      <c r="R45" s="2"/>
      <c r="S45" s="2"/>
      <c r="T45" s="2"/>
      <c r="U45" s="2"/>
      <c r="V45" s="2"/>
      <c r="W45" s="2"/>
      <c r="X45" s="2"/>
      <c r="Y45" s="2"/>
      <c r="Z45" s="2"/>
      <c r="AA45" s="26"/>
    </row>
    <row r="46" spans="1:27" x14ac:dyDescent="0.25">
      <c r="A46" s="25"/>
      <c r="B46" s="2"/>
      <c r="C46" s="2"/>
      <c r="D46" s="2"/>
      <c r="E46" s="2"/>
      <c r="F46" s="2"/>
      <c r="G46" s="2"/>
      <c r="H46" s="2"/>
      <c r="I46" s="2"/>
      <c r="J46" s="2"/>
      <c r="K46" s="2"/>
      <c r="L46" s="2"/>
      <c r="M46" s="202"/>
      <c r="N46" s="2"/>
      <c r="O46" s="2"/>
      <c r="P46" s="2"/>
      <c r="Q46" s="2"/>
      <c r="R46" s="2"/>
      <c r="S46" s="2"/>
      <c r="T46" s="2"/>
      <c r="U46" s="2"/>
      <c r="V46" s="2"/>
      <c r="W46" s="2"/>
      <c r="X46" s="2"/>
      <c r="Y46" s="2"/>
      <c r="Z46" s="2"/>
      <c r="AA46" s="26"/>
    </row>
    <row r="47" spans="1:27" x14ac:dyDescent="0.25">
      <c r="A47" s="25"/>
      <c r="B47" s="2"/>
      <c r="C47" s="2"/>
      <c r="D47" s="2"/>
      <c r="E47" s="2"/>
      <c r="F47" s="2"/>
      <c r="G47" s="2"/>
      <c r="H47" s="2"/>
      <c r="I47" s="2"/>
      <c r="J47" s="2"/>
      <c r="K47" s="2"/>
      <c r="L47" s="2"/>
      <c r="M47" s="202"/>
      <c r="N47" s="2"/>
      <c r="O47" s="2"/>
      <c r="P47" s="2"/>
      <c r="Q47" s="2"/>
      <c r="R47" s="2"/>
      <c r="S47" s="2"/>
      <c r="T47" s="2"/>
      <c r="U47" s="2"/>
      <c r="V47" s="2"/>
      <c r="W47" s="2"/>
      <c r="X47" s="2"/>
      <c r="Y47" s="2"/>
      <c r="Z47" s="2"/>
      <c r="AA47" s="26"/>
    </row>
    <row r="48" spans="1:27" ht="18.600000000000001" customHeight="1" x14ac:dyDescent="0.25">
      <c r="A48" s="25"/>
      <c r="B48" s="2"/>
      <c r="C48" s="2"/>
      <c r="D48" s="2"/>
      <c r="E48" s="2"/>
      <c r="F48" s="2"/>
      <c r="G48" s="2"/>
      <c r="H48" s="2"/>
      <c r="I48" s="2"/>
      <c r="J48" s="2"/>
      <c r="K48" s="2"/>
      <c r="L48" s="2"/>
      <c r="M48" s="202"/>
      <c r="N48" s="2"/>
      <c r="O48" s="2"/>
      <c r="P48" s="2"/>
      <c r="Q48" s="2"/>
      <c r="R48" s="2"/>
      <c r="S48" s="2"/>
      <c r="T48" s="2"/>
      <c r="U48" s="2"/>
      <c r="V48" s="2"/>
      <c r="W48" s="2"/>
      <c r="X48" s="2"/>
      <c r="Y48" s="2"/>
      <c r="Z48" s="2"/>
      <c r="AA48" s="26"/>
    </row>
    <row r="49" spans="1:27" x14ac:dyDescent="0.25">
      <c r="A49" s="25"/>
      <c r="B49" s="2"/>
      <c r="C49" s="2"/>
      <c r="D49" s="2"/>
      <c r="E49" s="2"/>
      <c r="F49" s="2"/>
      <c r="G49" s="2"/>
      <c r="H49" s="2"/>
      <c r="I49" s="2"/>
      <c r="J49" s="2"/>
      <c r="K49" s="2"/>
      <c r="L49" s="2"/>
      <c r="M49" s="202"/>
      <c r="N49" s="2"/>
      <c r="O49" s="2"/>
      <c r="P49" s="2"/>
      <c r="Q49" s="2"/>
      <c r="R49" s="2"/>
      <c r="S49" s="2"/>
      <c r="T49" s="2"/>
      <c r="U49" s="2"/>
      <c r="V49" s="2"/>
      <c r="W49" s="2"/>
      <c r="X49" s="2"/>
      <c r="Y49" s="2"/>
      <c r="Z49" s="2"/>
      <c r="AA49" s="26"/>
    </row>
    <row r="50" spans="1:27" x14ac:dyDescent="0.25">
      <c r="A50" s="25"/>
      <c r="B50" s="2"/>
      <c r="C50" s="2"/>
      <c r="D50" s="2"/>
      <c r="E50" s="2"/>
      <c r="F50" s="2"/>
      <c r="G50" s="2"/>
      <c r="H50" s="2"/>
      <c r="I50" s="2"/>
      <c r="J50" s="2"/>
      <c r="K50" s="2"/>
      <c r="L50" s="2"/>
      <c r="M50" s="202"/>
      <c r="N50" s="2"/>
      <c r="O50" s="2"/>
      <c r="P50" s="2"/>
      <c r="Q50" s="2"/>
      <c r="R50" s="2"/>
      <c r="S50" s="2"/>
      <c r="T50" s="2"/>
      <c r="U50" s="2"/>
      <c r="V50" s="2"/>
      <c r="W50" s="2"/>
      <c r="X50" s="2"/>
      <c r="Y50" s="2"/>
      <c r="Z50" s="2"/>
      <c r="AA50" s="26"/>
    </row>
    <row r="51" spans="1:27" x14ac:dyDescent="0.25">
      <c r="A51" s="25"/>
      <c r="B51" s="2"/>
      <c r="C51" s="2"/>
      <c r="D51" s="2"/>
      <c r="E51" s="2"/>
      <c r="F51" s="2"/>
      <c r="G51" s="2"/>
      <c r="H51" s="2"/>
      <c r="I51" s="2"/>
      <c r="J51" s="2"/>
      <c r="K51" s="2"/>
      <c r="L51" s="2"/>
      <c r="M51" s="202"/>
      <c r="N51" s="2"/>
      <c r="O51" s="2"/>
      <c r="P51" s="2"/>
      <c r="Q51" s="2"/>
      <c r="R51" s="2"/>
      <c r="S51" s="2"/>
      <c r="T51" s="2"/>
      <c r="U51" s="2"/>
      <c r="V51" s="2"/>
      <c r="W51" s="2"/>
      <c r="X51" s="2"/>
      <c r="Y51" s="2"/>
      <c r="Z51" s="2"/>
      <c r="AA51" s="26"/>
    </row>
    <row r="52" spans="1:27" ht="18.75" x14ac:dyDescent="0.3">
      <c r="A52" s="348" t="str">
        <f>Autres!$I$20&amp;" VS "&amp;Autres!$I$21</f>
        <v>P1-01/09/20 VS P2-01/09/20</v>
      </c>
      <c r="B52" s="349"/>
      <c r="C52" s="349"/>
      <c r="D52" s="349"/>
      <c r="E52" s="349"/>
      <c r="F52" s="349"/>
      <c r="G52" s="349"/>
      <c r="H52" s="349"/>
      <c r="I52" s="349"/>
      <c r="J52" s="349"/>
      <c r="K52" s="349"/>
      <c r="L52" s="349"/>
      <c r="M52" s="349"/>
      <c r="N52" s="349"/>
      <c r="O52" s="349"/>
      <c r="P52" s="349"/>
      <c r="Q52" s="349"/>
      <c r="R52" s="2"/>
      <c r="S52" s="2"/>
      <c r="T52" s="2"/>
      <c r="U52" s="2"/>
      <c r="V52" s="2"/>
      <c r="W52" s="2"/>
      <c r="X52" s="2"/>
      <c r="Y52" s="2"/>
      <c r="Z52" s="2"/>
      <c r="AA52" s="26"/>
    </row>
    <row r="53" spans="1:27" x14ac:dyDescent="0.25">
      <c r="A53" s="25"/>
      <c r="B53" s="2"/>
      <c r="C53" s="2"/>
      <c r="D53" s="2"/>
      <c r="E53" s="2"/>
      <c r="F53" s="2"/>
      <c r="G53" s="2"/>
      <c r="H53" s="2"/>
      <c r="I53" s="2"/>
      <c r="J53" s="2"/>
      <c r="K53" s="2"/>
      <c r="L53" s="2"/>
      <c r="M53" s="202"/>
      <c r="N53" s="2"/>
      <c r="O53" s="2"/>
      <c r="P53" s="2"/>
      <c r="Q53" s="2"/>
      <c r="R53" s="2"/>
      <c r="S53" s="2"/>
      <c r="T53" s="2"/>
      <c r="U53" s="2"/>
      <c r="V53" s="2"/>
      <c r="W53" s="2"/>
      <c r="X53" s="2"/>
      <c r="Y53" s="2"/>
      <c r="Z53" s="2"/>
      <c r="AA53" s="26"/>
    </row>
    <row r="54" spans="1:27" x14ac:dyDescent="0.25">
      <c r="A54" s="25"/>
      <c r="B54" s="2"/>
      <c r="C54" s="2"/>
      <c r="D54" s="2"/>
      <c r="E54" s="2"/>
      <c r="F54" s="2"/>
      <c r="G54" s="2"/>
      <c r="H54" s="2"/>
      <c r="I54" s="2"/>
      <c r="J54" s="2"/>
      <c r="K54" s="2"/>
      <c r="L54" s="2"/>
      <c r="M54" s="202"/>
      <c r="N54" s="2"/>
      <c r="O54" s="2"/>
      <c r="P54" s="2"/>
      <c r="Q54" s="2"/>
      <c r="R54" s="2"/>
      <c r="S54" s="2"/>
      <c r="T54" s="2"/>
      <c r="U54" s="2"/>
      <c r="V54" s="2"/>
      <c r="W54" s="2"/>
      <c r="X54" s="2"/>
      <c r="Y54" s="2"/>
      <c r="Z54" s="2"/>
      <c r="AA54" s="26"/>
    </row>
    <row r="55" spans="1:27" x14ac:dyDescent="0.25">
      <c r="A55" s="25"/>
      <c r="B55" s="2" t="s">
        <v>80</v>
      </c>
      <c r="C55" s="2" t="s">
        <v>81</v>
      </c>
      <c r="D55" s="2" t="s">
        <v>65</v>
      </c>
      <c r="E55" s="2" t="s">
        <v>67</v>
      </c>
      <c r="F55" s="2" t="s">
        <v>66</v>
      </c>
      <c r="G55" s="2" t="s">
        <v>68</v>
      </c>
      <c r="H55" s="2"/>
      <c r="I55" s="2"/>
      <c r="J55" s="2"/>
      <c r="K55" s="2"/>
      <c r="L55" s="2"/>
      <c r="M55" s="202"/>
      <c r="N55" s="2"/>
      <c r="O55" s="2"/>
      <c r="P55" s="2"/>
      <c r="Q55" s="2"/>
      <c r="R55" s="2"/>
      <c r="S55" s="2"/>
      <c r="T55" s="2"/>
      <c r="U55" s="2"/>
      <c r="V55" s="2"/>
      <c r="W55" s="2"/>
      <c r="X55" s="2"/>
      <c r="Y55" s="2"/>
      <c r="Z55" s="2"/>
      <c r="AA55" s="26"/>
    </row>
    <row r="56" spans="1:27" x14ac:dyDescent="0.25">
      <c r="A56" s="25" t="s">
        <v>60</v>
      </c>
      <c r="B56" s="27" t="e">
        <f>B11</f>
        <v>#DIV/0!</v>
      </c>
      <c r="C56" s="27" t="e">
        <f>B34</f>
        <v>#DIV/0!</v>
      </c>
      <c r="D56" s="2">
        <v>10</v>
      </c>
      <c r="E56" s="2">
        <v>9</v>
      </c>
      <c r="F56" s="2">
        <v>8</v>
      </c>
      <c r="G56" s="2">
        <v>7.5</v>
      </c>
      <c r="H56" s="2"/>
      <c r="I56" s="2"/>
      <c r="J56" s="2"/>
      <c r="K56" s="2"/>
      <c r="L56" s="2"/>
      <c r="M56" s="202"/>
      <c r="N56" s="2"/>
      <c r="O56" s="2"/>
      <c r="P56" s="2"/>
      <c r="Q56" s="2"/>
      <c r="R56" s="2"/>
      <c r="S56" s="2"/>
      <c r="T56" s="2"/>
      <c r="U56" s="2"/>
      <c r="V56" s="2"/>
      <c r="W56" s="2"/>
      <c r="X56" s="2"/>
      <c r="Y56" s="2"/>
      <c r="Z56" s="2"/>
      <c r="AA56" s="26"/>
    </row>
    <row r="57" spans="1:27" x14ac:dyDescent="0.25">
      <c r="A57" s="25" t="s">
        <v>2</v>
      </c>
      <c r="B57" s="27">
        <f>B12</f>
        <v>10</v>
      </c>
      <c r="C57" s="27">
        <f>B35</f>
        <v>10</v>
      </c>
      <c r="D57" s="2">
        <v>10</v>
      </c>
      <c r="E57" s="2">
        <v>9</v>
      </c>
      <c r="F57" s="2">
        <v>8</v>
      </c>
      <c r="G57" s="2">
        <v>7.5</v>
      </c>
      <c r="H57" s="2"/>
      <c r="I57" s="2"/>
      <c r="J57" s="2"/>
      <c r="K57" s="2"/>
      <c r="L57" s="2"/>
      <c r="M57" s="202"/>
      <c r="N57" s="2"/>
      <c r="O57" s="2"/>
      <c r="P57" s="2"/>
      <c r="Q57" s="2"/>
      <c r="R57" s="2"/>
      <c r="S57" s="2"/>
      <c r="T57" s="2"/>
      <c r="U57" s="2"/>
      <c r="V57" s="2"/>
      <c r="W57" s="2"/>
      <c r="X57" s="2"/>
      <c r="Y57" s="2"/>
      <c r="Z57" s="2"/>
      <c r="AA57" s="26"/>
    </row>
    <row r="58" spans="1:27" x14ac:dyDescent="0.25">
      <c r="A58" s="25" t="s">
        <v>61</v>
      </c>
      <c r="B58" s="27">
        <f>B13</f>
        <v>10</v>
      </c>
      <c r="C58" s="27">
        <f>B36</f>
        <v>10</v>
      </c>
      <c r="D58" s="28">
        <v>10</v>
      </c>
      <c r="E58" s="2">
        <v>9</v>
      </c>
      <c r="F58" s="2">
        <v>8</v>
      </c>
      <c r="G58" s="2">
        <v>7.5</v>
      </c>
      <c r="H58" s="2"/>
      <c r="I58" s="2"/>
      <c r="J58" s="2"/>
      <c r="K58" s="2"/>
      <c r="L58" s="2"/>
      <c r="M58" s="202"/>
      <c r="N58" s="2"/>
      <c r="O58" s="2"/>
      <c r="P58" s="2"/>
      <c r="Q58" s="2"/>
      <c r="R58" s="2"/>
      <c r="S58" s="2"/>
      <c r="T58" s="2"/>
      <c r="U58" s="2"/>
      <c r="V58" s="2"/>
      <c r="W58" s="2"/>
      <c r="X58" s="2"/>
      <c r="Y58" s="2"/>
      <c r="Z58" s="2"/>
      <c r="AA58" s="26"/>
    </row>
    <row r="59" spans="1:27" x14ac:dyDescent="0.25">
      <c r="A59" s="25" t="s">
        <v>62</v>
      </c>
      <c r="B59" s="27">
        <f>B14</f>
        <v>10</v>
      </c>
      <c r="C59" s="27">
        <f>B37</f>
        <v>10</v>
      </c>
      <c r="D59" s="28">
        <v>10</v>
      </c>
      <c r="E59" s="2">
        <v>9</v>
      </c>
      <c r="F59" s="2">
        <v>8</v>
      </c>
      <c r="G59" s="2">
        <v>7.5</v>
      </c>
      <c r="H59" s="2"/>
      <c r="I59" s="2"/>
      <c r="J59" s="2"/>
      <c r="K59" s="2"/>
      <c r="L59" s="2"/>
      <c r="M59" s="202"/>
      <c r="N59" s="2"/>
      <c r="O59" s="2"/>
      <c r="P59" s="2"/>
      <c r="Q59" s="2"/>
      <c r="R59" s="2"/>
      <c r="S59" s="2"/>
      <c r="T59" s="2"/>
      <c r="U59" s="2"/>
      <c r="V59" s="2"/>
      <c r="W59" s="2"/>
      <c r="X59" s="2"/>
      <c r="Y59" s="2"/>
      <c r="Z59" s="2"/>
      <c r="AA59" s="26"/>
    </row>
    <row r="60" spans="1:27" x14ac:dyDescent="0.25">
      <c r="A60" s="25" t="s">
        <v>63</v>
      </c>
      <c r="B60" s="27">
        <f>B15</f>
        <v>10</v>
      </c>
      <c r="C60" s="27">
        <f>B38</f>
        <v>10</v>
      </c>
      <c r="D60" s="28">
        <v>10</v>
      </c>
      <c r="E60" s="2">
        <v>9</v>
      </c>
      <c r="F60" s="2">
        <v>8</v>
      </c>
      <c r="G60" s="2">
        <v>7.5</v>
      </c>
      <c r="H60" s="2"/>
      <c r="I60" s="2"/>
      <c r="J60" s="2"/>
      <c r="K60" s="2"/>
      <c r="L60" s="2"/>
      <c r="M60" s="202"/>
      <c r="N60" s="2"/>
      <c r="O60" s="2"/>
      <c r="P60" s="2"/>
      <c r="Q60" s="2"/>
      <c r="R60" s="2"/>
      <c r="S60" s="2"/>
      <c r="T60" s="2"/>
      <c r="U60" s="2"/>
      <c r="V60" s="2"/>
      <c r="W60" s="2"/>
      <c r="X60" s="2"/>
      <c r="Y60" s="2"/>
      <c r="Z60" s="2"/>
      <c r="AA60" s="26"/>
    </row>
    <row r="61" spans="1:27" x14ac:dyDescent="0.25">
      <c r="A61" s="25"/>
      <c r="B61" s="2"/>
      <c r="C61" s="2"/>
      <c r="D61" s="2"/>
      <c r="E61" s="2"/>
      <c r="F61" s="2"/>
      <c r="G61" s="2"/>
      <c r="H61" s="2"/>
      <c r="I61" s="2"/>
      <c r="J61" s="2"/>
      <c r="K61" s="2"/>
      <c r="L61" s="2"/>
      <c r="M61" s="202"/>
      <c r="N61" s="2"/>
      <c r="O61" s="2"/>
      <c r="P61" s="2"/>
      <c r="Q61" s="2"/>
      <c r="R61" s="2"/>
      <c r="S61" s="2"/>
      <c r="T61" s="2"/>
      <c r="U61" s="2"/>
      <c r="V61" s="2"/>
      <c r="W61" s="2"/>
      <c r="X61" s="2"/>
      <c r="Y61" s="2"/>
      <c r="Z61" s="2"/>
      <c r="AA61" s="26"/>
    </row>
    <row r="62" spans="1:27" x14ac:dyDescent="0.25">
      <c r="A62" s="25"/>
      <c r="B62" s="2"/>
      <c r="C62" s="2"/>
      <c r="D62" s="2"/>
      <c r="E62" s="2"/>
      <c r="F62" s="2"/>
      <c r="G62" s="2"/>
      <c r="H62" s="2"/>
      <c r="I62" s="2"/>
      <c r="J62" s="2"/>
      <c r="K62" s="2"/>
      <c r="L62" s="2"/>
      <c r="M62" s="202"/>
      <c r="N62" s="2"/>
      <c r="O62" s="2"/>
      <c r="P62" s="2"/>
      <c r="Q62" s="2"/>
      <c r="R62" s="2"/>
      <c r="S62" s="2"/>
      <c r="T62" s="2"/>
      <c r="U62" s="2"/>
      <c r="V62" s="2"/>
      <c r="W62" s="2"/>
      <c r="X62" s="2"/>
      <c r="Y62" s="2"/>
      <c r="Z62" s="2"/>
      <c r="AA62" s="26"/>
    </row>
    <row r="63" spans="1:27" x14ac:dyDescent="0.25">
      <c r="A63" s="25"/>
      <c r="B63" s="2"/>
      <c r="C63" s="2"/>
      <c r="D63" s="2"/>
      <c r="E63" s="2"/>
      <c r="F63" s="2"/>
      <c r="G63" s="2"/>
      <c r="H63" s="2"/>
      <c r="I63" s="2"/>
      <c r="J63" s="2"/>
      <c r="K63" s="2"/>
      <c r="L63" s="2"/>
      <c r="M63" s="202"/>
      <c r="N63" s="2"/>
      <c r="O63" s="2"/>
      <c r="P63" s="2"/>
      <c r="Q63" s="2"/>
      <c r="R63" s="2"/>
      <c r="S63" s="2"/>
      <c r="T63" s="2"/>
      <c r="U63" s="2"/>
      <c r="V63" s="2"/>
      <c r="W63" s="2"/>
      <c r="X63" s="2"/>
      <c r="Y63" s="2"/>
      <c r="Z63" s="2"/>
      <c r="AA63" s="26"/>
    </row>
    <row r="64" spans="1:27" x14ac:dyDescent="0.25">
      <c r="A64" s="25"/>
      <c r="B64" s="27"/>
      <c r="C64" s="27"/>
      <c r="D64" s="2"/>
      <c r="E64" s="2"/>
      <c r="F64" s="2"/>
      <c r="G64" s="2"/>
      <c r="H64" s="2"/>
      <c r="I64" s="2"/>
      <c r="J64" s="2"/>
      <c r="K64" s="2"/>
      <c r="L64" s="2"/>
      <c r="M64" s="202"/>
      <c r="N64" s="2"/>
      <c r="O64" s="2"/>
      <c r="P64" s="2"/>
      <c r="Q64" s="2"/>
      <c r="R64" s="2"/>
      <c r="S64" s="2"/>
      <c r="T64" s="2"/>
      <c r="U64" s="2"/>
      <c r="V64" s="2"/>
      <c r="W64" s="2"/>
      <c r="X64" s="2"/>
      <c r="Y64" s="2"/>
      <c r="Z64" s="2"/>
      <c r="AA64" s="26"/>
    </row>
    <row r="65" spans="1:27" x14ac:dyDescent="0.25">
      <c r="A65" s="25"/>
      <c r="B65" s="27"/>
      <c r="C65" s="27"/>
      <c r="D65" s="2"/>
      <c r="E65" s="2"/>
      <c r="F65" s="2"/>
      <c r="G65" s="2"/>
      <c r="H65" s="2"/>
      <c r="I65" s="2"/>
      <c r="J65" s="2"/>
      <c r="K65" s="2"/>
      <c r="L65" s="2"/>
      <c r="M65" s="202"/>
      <c r="N65" s="2"/>
      <c r="O65" s="2"/>
      <c r="P65" s="2"/>
      <c r="Q65" s="2"/>
      <c r="R65" s="2"/>
      <c r="S65" s="2"/>
      <c r="T65" s="2"/>
      <c r="U65" s="2"/>
      <c r="V65" s="2"/>
      <c r="W65" s="2"/>
      <c r="X65" s="2"/>
      <c r="Y65" s="2"/>
      <c r="Z65" s="2"/>
      <c r="AA65" s="26"/>
    </row>
    <row r="66" spans="1:27" x14ac:dyDescent="0.25">
      <c r="A66" s="25"/>
      <c r="B66" s="27"/>
      <c r="C66" s="27"/>
      <c r="D66" s="2"/>
      <c r="E66" s="2"/>
      <c r="F66" s="2"/>
      <c r="G66" s="2"/>
      <c r="H66" s="2"/>
      <c r="I66" s="2"/>
      <c r="J66" s="2"/>
      <c r="K66" s="2"/>
      <c r="L66" s="2"/>
      <c r="M66" s="202"/>
      <c r="N66" s="2"/>
      <c r="O66" s="2"/>
      <c r="P66" s="2"/>
      <c r="Q66" s="2"/>
      <c r="R66" s="2"/>
      <c r="S66" s="2"/>
      <c r="T66" s="2"/>
      <c r="U66" s="2"/>
      <c r="V66" s="2"/>
      <c r="W66" s="2"/>
      <c r="X66" s="2"/>
      <c r="Y66" s="2"/>
      <c r="Z66" s="2"/>
      <c r="AA66" s="26"/>
    </row>
    <row r="67" spans="1:27" x14ac:dyDescent="0.25">
      <c r="A67" s="25"/>
      <c r="B67" s="2"/>
      <c r="C67" s="2"/>
      <c r="D67" s="2"/>
      <c r="E67" s="2"/>
      <c r="F67" s="2"/>
      <c r="G67" s="2"/>
      <c r="H67" s="2"/>
      <c r="I67" s="2"/>
      <c r="J67" s="2"/>
      <c r="K67" s="2"/>
      <c r="L67" s="2"/>
      <c r="M67" s="202"/>
      <c r="N67" s="2"/>
      <c r="O67" s="2"/>
      <c r="P67" s="2"/>
      <c r="Q67" s="2"/>
      <c r="R67" s="2"/>
      <c r="S67" s="2"/>
      <c r="T67" s="2"/>
      <c r="U67" s="2"/>
      <c r="V67" s="2"/>
      <c r="W67" s="2"/>
      <c r="X67" s="2"/>
      <c r="Y67" s="2"/>
      <c r="Z67" s="2"/>
      <c r="AA67" s="26"/>
    </row>
    <row r="68" spans="1:27" x14ac:dyDescent="0.25">
      <c r="A68" s="25"/>
      <c r="B68" s="2"/>
      <c r="C68" s="2"/>
      <c r="D68" s="2"/>
      <c r="E68" s="2"/>
      <c r="F68" s="2"/>
      <c r="G68" s="2"/>
      <c r="H68" s="2"/>
      <c r="I68" s="2"/>
      <c r="J68" s="2"/>
      <c r="K68" s="2"/>
      <c r="L68" s="2"/>
      <c r="M68" s="202"/>
      <c r="N68" s="2"/>
      <c r="O68" s="2"/>
      <c r="P68" s="2"/>
      <c r="Q68" s="2"/>
      <c r="R68" s="2"/>
      <c r="S68" s="2"/>
      <c r="T68" s="2"/>
      <c r="U68" s="2"/>
      <c r="V68" s="2"/>
      <c r="W68" s="2"/>
      <c r="X68" s="2"/>
      <c r="Y68" s="2"/>
      <c r="Z68" s="2"/>
      <c r="AA68" s="26"/>
    </row>
    <row r="69" spans="1:27" x14ac:dyDescent="0.25">
      <c r="A69" s="25"/>
      <c r="B69" s="2"/>
      <c r="C69" s="2"/>
      <c r="D69" s="2"/>
      <c r="E69" s="2"/>
      <c r="F69" s="2"/>
      <c r="G69" s="2"/>
      <c r="H69" s="2"/>
      <c r="I69" s="2"/>
      <c r="J69" s="2"/>
      <c r="K69" s="2"/>
      <c r="L69" s="2"/>
      <c r="M69" s="202"/>
      <c r="N69" s="2"/>
      <c r="O69" s="2"/>
      <c r="P69" s="2"/>
      <c r="Q69" s="2"/>
      <c r="R69" s="2"/>
      <c r="S69" s="2"/>
      <c r="T69" s="2"/>
      <c r="U69" s="2"/>
      <c r="V69" s="2"/>
      <c r="W69" s="2"/>
      <c r="X69" s="2"/>
      <c r="Y69" s="2"/>
      <c r="Z69" s="2"/>
      <c r="AA69" s="26"/>
    </row>
    <row r="70" spans="1:27" x14ac:dyDescent="0.25">
      <c r="A70" s="25"/>
      <c r="B70" s="2"/>
      <c r="C70" s="2"/>
      <c r="D70" s="2"/>
      <c r="E70" s="2"/>
      <c r="F70" s="2"/>
      <c r="G70" s="2"/>
      <c r="H70" s="2"/>
      <c r="I70" s="2"/>
      <c r="J70" s="2"/>
      <c r="K70" s="2"/>
      <c r="L70" s="2"/>
      <c r="M70" s="202"/>
      <c r="N70" s="2"/>
      <c r="O70" s="2"/>
      <c r="P70" s="2"/>
      <c r="Q70" s="2"/>
      <c r="R70" s="2"/>
      <c r="S70" s="2"/>
      <c r="T70" s="2"/>
      <c r="U70" s="2"/>
      <c r="V70" s="2"/>
      <c r="W70" s="2"/>
      <c r="X70" s="2"/>
      <c r="Y70" s="2"/>
      <c r="Z70" s="2"/>
      <c r="AA70" s="26"/>
    </row>
    <row r="71" spans="1:27" x14ac:dyDescent="0.25">
      <c r="A71" s="25"/>
      <c r="B71" s="2"/>
      <c r="C71" s="2"/>
      <c r="D71" s="2"/>
      <c r="E71" s="2"/>
      <c r="F71" s="2"/>
      <c r="G71" s="2"/>
      <c r="H71" s="2"/>
      <c r="I71" s="2"/>
      <c r="J71" s="2"/>
      <c r="K71" s="2"/>
      <c r="L71" s="2"/>
      <c r="M71" s="202"/>
      <c r="N71" s="2"/>
      <c r="O71" s="2"/>
      <c r="P71" s="2"/>
      <c r="Q71" s="2"/>
      <c r="R71" s="2"/>
      <c r="S71" s="2"/>
      <c r="T71" s="2"/>
      <c r="U71" s="2"/>
      <c r="V71" s="2"/>
      <c r="W71" s="2"/>
      <c r="X71" s="2"/>
      <c r="Y71" s="2"/>
      <c r="Z71" s="2"/>
      <c r="AA71" s="26"/>
    </row>
    <row r="72" spans="1:27" x14ac:dyDescent="0.25">
      <c r="A72" s="25"/>
      <c r="B72" s="2"/>
      <c r="C72" s="2"/>
      <c r="D72" s="2"/>
      <c r="E72" s="2"/>
      <c r="F72" s="2"/>
      <c r="G72" s="2"/>
      <c r="H72" s="2"/>
      <c r="I72" s="2"/>
      <c r="J72" s="2"/>
      <c r="K72" s="2"/>
      <c r="L72" s="2"/>
      <c r="M72" s="202"/>
      <c r="N72" s="2"/>
      <c r="O72" s="2"/>
      <c r="P72" s="2"/>
      <c r="Q72" s="2"/>
      <c r="R72" s="2"/>
      <c r="S72" s="2"/>
      <c r="T72" s="2"/>
      <c r="U72" s="2"/>
      <c r="V72" s="2"/>
      <c r="W72" s="2"/>
      <c r="X72" s="2"/>
      <c r="Y72" s="2"/>
      <c r="Z72" s="2"/>
      <c r="AA72" s="26"/>
    </row>
    <row r="73" spans="1:27" x14ac:dyDescent="0.25">
      <c r="A73" s="25"/>
      <c r="B73" s="2"/>
      <c r="C73" s="2"/>
      <c r="D73" s="2"/>
      <c r="E73" s="2"/>
      <c r="F73" s="2"/>
      <c r="G73" s="2"/>
      <c r="H73" s="2"/>
      <c r="I73" s="2"/>
      <c r="J73" s="2"/>
      <c r="K73" s="2"/>
      <c r="L73" s="2"/>
      <c r="M73" s="202"/>
      <c r="N73" s="2"/>
      <c r="O73" s="2"/>
      <c r="P73" s="2"/>
      <c r="Q73" s="2"/>
      <c r="R73" s="2"/>
      <c r="S73" s="2"/>
      <c r="T73" s="2"/>
      <c r="U73" s="2"/>
      <c r="V73" s="2"/>
      <c r="W73" s="2"/>
      <c r="X73" s="2"/>
      <c r="Y73" s="2"/>
      <c r="Z73" s="2"/>
      <c r="AA73" s="26"/>
    </row>
    <row r="74" spans="1:27" x14ac:dyDescent="0.25">
      <c r="A74" s="25"/>
      <c r="B74" s="2"/>
      <c r="C74" s="2"/>
      <c r="D74" s="2"/>
      <c r="E74" s="2"/>
      <c r="F74" s="2"/>
      <c r="G74" s="2"/>
      <c r="H74" s="2"/>
      <c r="I74" s="2"/>
      <c r="J74" s="2"/>
      <c r="K74" s="2"/>
      <c r="L74" s="2"/>
      <c r="M74" s="202"/>
      <c r="N74" s="2"/>
      <c r="O74" s="2"/>
      <c r="P74" s="2"/>
      <c r="Q74" s="2"/>
      <c r="R74" s="2"/>
      <c r="S74" s="2"/>
      <c r="T74" s="2"/>
      <c r="U74" s="2"/>
      <c r="V74" s="2"/>
      <c r="W74" s="2"/>
      <c r="X74" s="2"/>
      <c r="Y74" s="2"/>
      <c r="Z74" s="2"/>
      <c r="AA74" s="26"/>
    </row>
    <row r="75" spans="1:27" x14ac:dyDescent="0.25">
      <c r="A75" s="25"/>
      <c r="B75" s="2"/>
      <c r="C75" s="2"/>
      <c r="D75" s="2"/>
      <c r="E75" s="2"/>
      <c r="F75" s="2"/>
      <c r="G75" s="2"/>
      <c r="H75" s="2"/>
      <c r="I75" s="2"/>
      <c r="J75" s="2"/>
      <c r="K75" s="2"/>
      <c r="L75" s="2"/>
      <c r="M75" s="202"/>
      <c r="N75" s="2"/>
      <c r="O75" s="2"/>
      <c r="P75" s="2"/>
      <c r="Q75" s="2"/>
      <c r="R75" s="2"/>
      <c r="S75" s="2"/>
      <c r="T75" s="2"/>
      <c r="U75" s="2"/>
      <c r="V75" s="2"/>
      <c r="W75" s="2"/>
      <c r="X75" s="2"/>
      <c r="Y75" s="2"/>
      <c r="Z75" s="2"/>
      <c r="AA75" s="26"/>
    </row>
    <row r="76" spans="1:27" x14ac:dyDescent="0.25">
      <c r="A76" s="25"/>
      <c r="B76" s="2"/>
      <c r="C76" s="2"/>
      <c r="D76" s="2"/>
      <c r="E76" s="2"/>
      <c r="F76" s="2"/>
      <c r="G76" s="2"/>
      <c r="H76" s="2"/>
      <c r="I76" s="2"/>
      <c r="J76" s="2"/>
      <c r="K76" s="2"/>
      <c r="L76" s="2"/>
      <c r="M76" s="202"/>
      <c r="N76" s="2"/>
      <c r="O76" s="2"/>
      <c r="P76" s="2"/>
      <c r="Q76" s="2"/>
      <c r="R76" s="2"/>
      <c r="S76" s="2"/>
      <c r="T76" s="2"/>
      <c r="U76" s="2"/>
      <c r="V76" s="2"/>
      <c r="W76" s="2"/>
      <c r="X76" s="2"/>
      <c r="Y76" s="2"/>
      <c r="Z76" s="2"/>
      <c r="AA76" s="26"/>
    </row>
    <row r="77" spans="1:27" x14ac:dyDescent="0.25">
      <c r="A77" s="25"/>
      <c r="B77" s="2"/>
      <c r="C77" s="2"/>
      <c r="D77" s="2"/>
      <c r="E77" s="2"/>
      <c r="F77" s="2"/>
      <c r="G77" s="2"/>
      <c r="H77" s="2"/>
      <c r="I77" s="2"/>
      <c r="J77" s="2"/>
      <c r="K77" s="2"/>
      <c r="L77" s="2"/>
      <c r="M77" s="202"/>
      <c r="N77" s="2"/>
      <c r="O77" s="2"/>
      <c r="P77" s="2"/>
      <c r="Q77" s="2"/>
      <c r="R77" s="2"/>
      <c r="S77" s="2"/>
      <c r="T77" s="2"/>
      <c r="U77" s="2"/>
      <c r="V77" s="2"/>
      <c r="W77" s="2"/>
      <c r="X77" s="2"/>
      <c r="Y77" s="2"/>
      <c r="Z77" s="2"/>
      <c r="AA77" s="26"/>
    </row>
    <row r="78" spans="1:27" x14ac:dyDescent="0.25">
      <c r="A78" s="25"/>
      <c r="B78" s="2"/>
      <c r="C78" s="2"/>
      <c r="D78" s="2"/>
      <c r="E78" s="2"/>
      <c r="F78" s="2"/>
      <c r="G78" s="2"/>
      <c r="H78" s="2"/>
      <c r="I78" s="2"/>
      <c r="J78" s="2"/>
      <c r="K78" s="2"/>
      <c r="L78" s="2"/>
      <c r="M78" s="202"/>
      <c r="N78" s="2"/>
      <c r="O78" s="2"/>
      <c r="P78" s="2"/>
      <c r="Q78" s="2"/>
      <c r="R78" s="2"/>
      <c r="S78" s="2"/>
      <c r="T78" s="2"/>
      <c r="U78" s="2"/>
      <c r="V78" s="2"/>
      <c r="W78" s="2"/>
      <c r="X78" s="2"/>
      <c r="Y78" s="2"/>
      <c r="Z78" s="2"/>
      <c r="AA78" s="26"/>
    </row>
    <row r="79" spans="1:27" x14ac:dyDescent="0.25">
      <c r="A79" s="25"/>
      <c r="B79" s="2"/>
      <c r="C79" s="2"/>
      <c r="D79" s="2"/>
      <c r="E79" s="2"/>
      <c r="F79" s="2"/>
      <c r="G79" s="2"/>
      <c r="H79" s="2"/>
      <c r="I79" s="2"/>
      <c r="J79" s="2"/>
      <c r="K79" s="2"/>
      <c r="L79" s="2"/>
      <c r="M79" s="202"/>
      <c r="N79" s="2"/>
      <c r="O79" s="2"/>
      <c r="P79" s="2"/>
      <c r="Q79" s="2"/>
      <c r="R79" s="2"/>
      <c r="S79" s="2"/>
      <c r="T79" s="2"/>
      <c r="U79" s="2"/>
      <c r="V79" s="2"/>
      <c r="W79" s="2"/>
      <c r="X79" s="2"/>
      <c r="Y79" s="2"/>
      <c r="Z79" s="2"/>
      <c r="AA79" s="26"/>
    </row>
    <row r="80" spans="1:27" x14ac:dyDescent="0.25">
      <c r="A80" s="25"/>
      <c r="B80" s="2"/>
      <c r="C80" s="2"/>
      <c r="D80" s="2"/>
      <c r="E80" s="2"/>
      <c r="F80" s="2"/>
      <c r="G80" s="2"/>
      <c r="H80" s="2"/>
      <c r="I80" s="2"/>
      <c r="J80" s="2"/>
      <c r="K80" s="2"/>
      <c r="L80" s="2"/>
      <c r="M80" s="202"/>
      <c r="N80" s="2"/>
      <c r="O80" s="2"/>
      <c r="P80" s="2"/>
      <c r="Q80" s="2"/>
      <c r="R80" s="2"/>
      <c r="S80" s="2"/>
      <c r="T80" s="2"/>
      <c r="U80" s="2"/>
      <c r="V80" s="2"/>
      <c r="W80" s="2"/>
      <c r="X80" s="2"/>
      <c r="Y80" s="2"/>
      <c r="Z80" s="2"/>
      <c r="AA80" s="26"/>
    </row>
    <row r="81" spans="1:27" x14ac:dyDescent="0.25">
      <c r="A81" s="25"/>
      <c r="B81" s="2"/>
      <c r="C81" s="2"/>
      <c r="D81" s="2"/>
      <c r="E81" s="2"/>
      <c r="F81" s="2"/>
      <c r="G81" s="2"/>
      <c r="H81" s="2"/>
      <c r="I81" s="2"/>
      <c r="J81" s="2"/>
      <c r="K81" s="2"/>
      <c r="L81" s="2"/>
      <c r="M81" s="202"/>
      <c r="N81" s="2"/>
      <c r="O81" s="2"/>
      <c r="P81" s="2"/>
      <c r="Q81" s="2"/>
      <c r="R81" s="2"/>
      <c r="S81" s="2"/>
      <c r="T81" s="2"/>
      <c r="U81" s="2"/>
      <c r="V81" s="2"/>
      <c r="W81" s="2"/>
      <c r="X81" s="2"/>
      <c r="Y81" s="2"/>
      <c r="Z81" s="2"/>
      <c r="AA81" s="26"/>
    </row>
    <row r="82" spans="1:27" x14ac:dyDescent="0.25">
      <c r="A82" s="25"/>
      <c r="B82" s="2"/>
      <c r="C82" s="2"/>
      <c r="D82" s="2"/>
      <c r="E82" s="2"/>
      <c r="F82" s="2"/>
      <c r="G82" s="2"/>
      <c r="H82" s="2"/>
      <c r="I82" s="2"/>
      <c r="J82" s="2"/>
      <c r="K82" s="2"/>
      <c r="L82" s="2"/>
      <c r="M82" s="202"/>
      <c r="N82" s="2"/>
      <c r="O82" s="2"/>
      <c r="P82" s="2"/>
      <c r="Q82" s="2"/>
      <c r="R82" s="2"/>
      <c r="S82" s="2"/>
      <c r="T82" s="2"/>
      <c r="U82" s="2"/>
      <c r="V82" s="2"/>
      <c r="W82" s="2"/>
      <c r="X82" s="2"/>
      <c r="Y82" s="2"/>
      <c r="Z82" s="2"/>
      <c r="AA82" s="26"/>
    </row>
    <row r="83" spans="1:27" x14ac:dyDescent="0.25">
      <c r="A83" s="25"/>
      <c r="B83" s="2"/>
      <c r="C83" s="2"/>
      <c r="D83" s="2"/>
      <c r="E83" s="2"/>
      <c r="F83" s="2"/>
      <c r="G83" s="2"/>
      <c r="H83" s="2"/>
      <c r="I83" s="2"/>
      <c r="J83" s="2"/>
      <c r="K83" s="2"/>
      <c r="L83" s="2"/>
      <c r="M83" s="202"/>
      <c r="N83" s="2"/>
      <c r="O83" s="2"/>
      <c r="P83" s="2"/>
      <c r="Q83" s="2"/>
      <c r="R83" s="2"/>
      <c r="S83" s="2"/>
      <c r="T83" s="2"/>
      <c r="U83" s="2"/>
      <c r="V83" s="2"/>
      <c r="W83" s="2"/>
      <c r="X83" s="2"/>
      <c r="Y83" s="2"/>
      <c r="Z83" s="2"/>
      <c r="AA83" s="26"/>
    </row>
    <row r="84" spans="1:27" x14ac:dyDescent="0.25">
      <c r="A84" s="25"/>
      <c r="B84" s="2"/>
      <c r="C84" s="2"/>
      <c r="D84" s="2"/>
      <c r="E84" s="2"/>
      <c r="F84" s="2"/>
      <c r="G84" s="2"/>
      <c r="H84" s="2"/>
      <c r="I84" s="2"/>
      <c r="J84" s="2"/>
      <c r="K84" s="2"/>
      <c r="L84" s="2"/>
      <c r="M84" s="202"/>
      <c r="N84" s="2"/>
      <c r="O84" s="2"/>
      <c r="P84" s="2"/>
      <c r="Q84" s="2"/>
      <c r="R84" s="2"/>
      <c r="S84" s="2"/>
      <c r="T84" s="2"/>
      <c r="U84" s="2"/>
      <c r="V84" s="2"/>
      <c r="W84" s="2"/>
      <c r="X84" s="2"/>
      <c r="Y84" s="2"/>
      <c r="Z84" s="2"/>
      <c r="AA84" s="26"/>
    </row>
    <row r="85" spans="1:27" x14ac:dyDescent="0.25">
      <c r="A85" s="25"/>
      <c r="B85" s="2"/>
      <c r="C85" s="2"/>
      <c r="D85" s="2"/>
      <c r="E85" s="2"/>
      <c r="F85" s="2"/>
      <c r="G85" s="2"/>
      <c r="H85" s="2"/>
      <c r="I85" s="2"/>
      <c r="J85" s="2"/>
      <c r="K85" s="2"/>
      <c r="L85" s="2"/>
      <c r="M85" s="202"/>
      <c r="N85" s="2"/>
      <c r="O85" s="2"/>
      <c r="P85" s="2"/>
      <c r="Q85" s="2"/>
      <c r="R85" s="2"/>
      <c r="S85" s="2"/>
      <c r="T85" s="2"/>
      <c r="U85" s="2"/>
      <c r="V85" s="2"/>
      <c r="W85" s="2"/>
      <c r="X85" s="2"/>
      <c r="Y85" s="2"/>
      <c r="Z85" s="2"/>
      <c r="AA85" s="26"/>
    </row>
    <row r="86" spans="1:27" x14ac:dyDescent="0.25">
      <c r="A86" s="25"/>
      <c r="B86" s="2"/>
      <c r="C86" s="2"/>
      <c r="D86" s="2"/>
      <c r="E86" s="2"/>
      <c r="F86" s="2"/>
      <c r="G86" s="2"/>
      <c r="H86" s="2"/>
      <c r="I86" s="2"/>
      <c r="J86" s="2"/>
      <c r="K86" s="2"/>
      <c r="L86" s="2"/>
      <c r="M86" s="202"/>
      <c r="N86" s="2"/>
      <c r="O86" s="2"/>
      <c r="P86" s="2"/>
      <c r="Q86" s="2"/>
      <c r="R86" s="2"/>
      <c r="S86" s="2"/>
      <c r="T86" s="2"/>
      <c r="U86" s="2"/>
      <c r="V86" s="2"/>
      <c r="W86" s="2"/>
      <c r="X86" s="2"/>
      <c r="Y86" s="2"/>
      <c r="Z86" s="2"/>
      <c r="AA86" s="26"/>
    </row>
    <row r="87" spans="1:27" x14ac:dyDescent="0.25">
      <c r="A87" s="25"/>
      <c r="B87" s="2"/>
      <c r="C87" s="2"/>
      <c r="D87" s="2"/>
      <c r="E87" s="2"/>
      <c r="F87" s="2"/>
      <c r="G87" s="2"/>
      <c r="H87" s="2"/>
      <c r="I87" s="2"/>
      <c r="J87" s="2"/>
      <c r="K87" s="2"/>
      <c r="L87" s="2"/>
      <c r="M87" s="202"/>
      <c r="N87" s="2"/>
      <c r="O87" s="2"/>
      <c r="P87" s="2"/>
      <c r="Q87" s="2"/>
      <c r="R87" s="2"/>
      <c r="S87" s="2"/>
      <c r="T87" s="2"/>
      <c r="U87" s="2"/>
      <c r="V87" s="2"/>
      <c r="W87" s="2"/>
      <c r="X87" s="2"/>
      <c r="Y87" s="2"/>
      <c r="Z87" s="2"/>
      <c r="AA87" s="26"/>
    </row>
    <row r="88" spans="1:27" x14ac:dyDescent="0.25">
      <c r="A88" s="25"/>
      <c r="B88" s="2"/>
      <c r="C88" s="2"/>
      <c r="D88" s="2"/>
      <c r="E88" s="2"/>
      <c r="F88" s="2"/>
      <c r="G88" s="2"/>
      <c r="H88" s="2"/>
      <c r="I88" s="2"/>
      <c r="J88" s="2"/>
      <c r="K88" s="2"/>
      <c r="L88" s="2"/>
      <c r="M88" s="202"/>
      <c r="N88" s="2"/>
      <c r="O88" s="2"/>
      <c r="P88" s="2"/>
      <c r="Q88" s="2"/>
      <c r="R88" s="2"/>
      <c r="S88" s="2"/>
      <c r="T88" s="2"/>
      <c r="U88" s="2"/>
      <c r="V88" s="2"/>
      <c r="W88" s="2"/>
      <c r="X88" s="2"/>
      <c r="Y88" s="2"/>
      <c r="Z88" s="2"/>
      <c r="AA88" s="26"/>
    </row>
    <row r="89" spans="1:27" x14ac:dyDescent="0.25">
      <c r="A89" s="25"/>
      <c r="B89" s="2"/>
      <c r="C89" s="2"/>
      <c r="D89" s="2"/>
      <c r="E89" s="2"/>
      <c r="F89" s="2"/>
      <c r="G89" s="2"/>
      <c r="H89" s="2"/>
      <c r="I89" s="2"/>
      <c r="J89" s="2"/>
      <c r="K89" s="2"/>
      <c r="L89" s="2"/>
      <c r="M89" s="202"/>
      <c r="N89" s="2"/>
      <c r="O89" s="2"/>
      <c r="P89" s="2"/>
      <c r="Q89" s="2"/>
      <c r="R89" s="2"/>
      <c r="S89" s="2"/>
      <c r="T89" s="2"/>
      <c r="U89" s="2"/>
      <c r="V89" s="2"/>
      <c r="W89" s="2"/>
      <c r="X89" s="2"/>
      <c r="Y89" s="2"/>
      <c r="Z89" s="2"/>
      <c r="AA89" s="26"/>
    </row>
    <row r="90" spans="1:27" x14ac:dyDescent="0.25">
      <c r="A90" s="25"/>
      <c r="B90" s="2"/>
      <c r="C90" s="2"/>
      <c r="D90" s="2"/>
      <c r="E90" s="2"/>
      <c r="F90" s="2"/>
      <c r="G90" s="2"/>
      <c r="H90" s="2"/>
      <c r="I90" s="2"/>
      <c r="J90" s="2"/>
      <c r="K90" s="2"/>
      <c r="L90" s="2"/>
      <c r="M90" s="202"/>
      <c r="N90" s="2"/>
      <c r="O90" s="2"/>
      <c r="P90" s="2"/>
      <c r="Q90" s="2"/>
      <c r="R90" s="2"/>
      <c r="S90" s="2"/>
      <c r="T90" s="2"/>
      <c r="U90" s="2"/>
      <c r="V90" s="2"/>
      <c r="W90" s="2"/>
      <c r="X90" s="2"/>
      <c r="Y90" s="2"/>
      <c r="Z90" s="2"/>
      <c r="AA90" s="26"/>
    </row>
    <row r="91" spans="1:27" x14ac:dyDescent="0.25">
      <c r="A91" s="25"/>
      <c r="B91" s="2"/>
      <c r="C91" s="2"/>
      <c r="D91" s="2"/>
      <c r="E91" s="2"/>
      <c r="F91" s="2"/>
      <c r="G91" s="2"/>
      <c r="H91" s="2"/>
      <c r="I91" s="2"/>
      <c r="J91" s="2"/>
      <c r="K91" s="2"/>
      <c r="L91" s="2"/>
      <c r="M91" s="202"/>
      <c r="N91" s="2"/>
      <c r="O91" s="2"/>
      <c r="P91" s="2"/>
      <c r="Q91" s="2"/>
      <c r="R91" s="2"/>
      <c r="S91" s="2"/>
      <c r="T91" s="2"/>
      <c r="U91" s="2"/>
      <c r="V91" s="2"/>
      <c r="W91" s="2"/>
      <c r="X91" s="2"/>
      <c r="Y91" s="2"/>
      <c r="Z91" s="2"/>
      <c r="AA91" s="26"/>
    </row>
    <row r="92" spans="1:27" x14ac:dyDescent="0.25">
      <c r="A92" s="25"/>
      <c r="B92" s="2"/>
      <c r="C92" s="2"/>
      <c r="D92" s="2"/>
      <c r="E92" s="2"/>
      <c r="F92" s="2"/>
      <c r="G92" s="2"/>
      <c r="H92" s="2"/>
      <c r="I92" s="2"/>
      <c r="J92" s="2"/>
      <c r="K92" s="2"/>
      <c r="L92" s="2"/>
      <c r="M92" s="202"/>
      <c r="N92" s="2"/>
      <c r="O92" s="2"/>
      <c r="P92" s="2"/>
      <c r="Q92" s="2"/>
      <c r="R92" s="2"/>
      <c r="S92" s="2"/>
      <c r="T92" s="2"/>
      <c r="U92" s="2"/>
      <c r="V92" s="2"/>
      <c r="W92" s="2"/>
      <c r="X92" s="2"/>
      <c r="Y92" s="2"/>
      <c r="Z92" s="2"/>
      <c r="AA92" s="26"/>
    </row>
    <row r="93" spans="1:27" x14ac:dyDescent="0.25">
      <c r="A93" s="25"/>
      <c r="B93" s="2"/>
      <c r="C93" s="2"/>
      <c r="D93" s="2"/>
      <c r="E93" s="2"/>
      <c r="F93" s="2"/>
      <c r="G93" s="2"/>
      <c r="H93" s="2"/>
      <c r="I93" s="2"/>
      <c r="J93" s="2"/>
      <c r="K93" s="2"/>
      <c r="L93" s="2"/>
      <c r="M93" s="202"/>
      <c r="N93" s="2"/>
      <c r="O93" s="2"/>
      <c r="P93" s="2"/>
      <c r="Q93" s="2"/>
      <c r="R93" s="2"/>
      <c r="S93" s="2"/>
      <c r="T93" s="2"/>
      <c r="U93" s="2"/>
      <c r="V93" s="2"/>
      <c r="W93" s="2"/>
      <c r="X93" s="2"/>
      <c r="Y93" s="2"/>
      <c r="Z93" s="2"/>
      <c r="AA93" s="26"/>
    </row>
    <row r="94" spans="1:27" x14ac:dyDescent="0.25">
      <c r="A94" s="25"/>
      <c r="B94" s="2"/>
      <c r="C94" s="2"/>
      <c r="D94" s="2"/>
      <c r="E94" s="2"/>
      <c r="F94" s="2"/>
      <c r="G94" s="2"/>
      <c r="H94" s="2"/>
      <c r="I94" s="2"/>
      <c r="J94" s="2"/>
      <c r="K94" s="2"/>
      <c r="L94" s="2"/>
      <c r="M94" s="202"/>
      <c r="N94" s="2"/>
      <c r="O94" s="2"/>
      <c r="P94" s="2"/>
      <c r="Q94" s="2"/>
      <c r="R94" s="2"/>
      <c r="S94" s="2"/>
      <c r="T94" s="2"/>
      <c r="U94" s="2"/>
      <c r="V94" s="2"/>
      <c r="W94" s="2"/>
      <c r="X94" s="2"/>
      <c r="Y94" s="2"/>
      <c r="Z94" s="2"/>
      <c r="AA94" s="26"/>
    </row>
    <row r="95" spans="1:27" x14ac:dyDescent="0.25">
      <c r="A95" s="25"/>
      <c r="B95" s="2"/>
      <c r="C95" s="2"/>
      <c r="D95" s="2"/>
      <c r="E95" s="2"/>
      <c r="F95" s="2"/>
      <c r="G95" s="2"/>
      <c r="H95" s="2"/>
      <c r="I95" s="2"/>
      <c r="J95" s="2"/>
      <c r="K95" s="2"/>
      <c r="L95" s="2"/>
      <c r="M95" s="202"/>
      <c r="N95" s="2"/>
      <c r="O95" s="2"/>
      <c r="P95" s="2"/>
      <c r="Q95" s="2"/>
      <c r="R95" s="2"/>
      <c r="S95" s="2"/>
      <c r="T95" s="2"/>
      <c r="U95" s="2"/>
      <c r="V95" s="2"/>
      <c r="W95" s="2"/>
      <c r="X95" s="2"/>
      <c r="Y95" s="2"/>
      <c r="Z95" s="2"/>
      <c r="AA95" s="26"/>
    </row>
    <row r="96" spans="1:27" x14ac:dyDescent="0.25">
      <c r="A96" s="25"/>
      <c r="B96" s="2"/>
      <c r="C96" s="2"/>
      <c r="D96" s="2"/>
      <c r="E96" s="2"/>
      <c r="F96" s="2"/>
      <c r="G96" s="2"/>
      <c r="H96" s="2"/>
      <c r="I96" s="2"/>
      <c r="J96" s="2"/>
      <c r="K96" s="2"/>
      <c r="L96" s="2"/>
      <c r="M96" s="202"/>
      <c r="N96" s="2"/>
      <c r="O96" s="2"/>
      <c r="P96" s="2"/>
      <c r="Q96" s="2"/>
      <c r="R96" s="2"/>
      <c r="S96" s="2"/>
      <c r="T96" s="2"/>
      <c r="U96" s="2"/>
      <c r="V96" s="2"/>
      <c r="W96" s="2"/>
      <c r="X96" s="2"/>
      <c r="Y96" s="2"/>
      <c r="Z96" s="2"/>
      <c r="AA96" s="26"/>
    </row>
    <row r="97" spans="1:27" x14ac:dyDescent="0.25">
      <c r="A97" s="25"/>
      <c r="B97" s="2"/>
      <c r="C97" s="2"/>
      <c r="D97" s="2"/>
      <c r="E97" s="2"/>
      <c r="F97" s="2"/>
      <c r="G97" s="2"/>
      <c r="H97" s="2"/>
      <c r="I97" s="2"/>
      <c r="J97" s="2"/>
      <c r="K97" s="2"/>
      <c r="L97" s="2"/>
      <c r="M97" s="202"/>
      <c r="N97" s="2"/>
      <c r="O97" s="2"/>
      <c r="P97" s="2"/>
      <c r="Q97" s="2"/>
      <c r="R97" s="2"/>
      <c r="S97" s="2"/>
      <c r="T97" s="2"/>
      <c r="U97" s="2"/>
      <c r="V97" s="2"/>
      <c r="W97" s="2"/>
      <c r="X97" s="2"/>
      <c r="Y97" s="2"/>
      <c r="Z97" s="2"/>
      <c r="AA97" s="26"/>
    </row>
    <row r="98" spans="1:27" x14ac:dyDescent="0.25">
      <c r="A98" s="25"/>
      <c r="B98" s="2"/>
      <c r="C98" s="2"/>
      <c r="D98" s="2"/>
      <c r="E98" s="2"/>
      <c r="F98" s="2"/>
      <c r="G98" s="2"/>
      <c r="H98" s="2"/>
      <c r="I98" s="2"/>
      <c r="J98" s="2"/>
      <c r="K98" s="2"/>
      <c r="L98" s="2"/>
      <c r="M98" s="202"/>
      <c r="N98" s="2"/>
      <c r="O98" s="2"/>
      <c r="P98" s="2"/>
      <c r="Q98" s="2"/>
      <c r="R98" s="2"/>
      <c r="S98" s="2"/>
      <c r="T98" s="2"/>
      <c r="U98" s="2"/>
      <c r="V98" s="2"/>
      <c r="W98" s="2"/>
      <c r="X98" s="2"/>
      <c r="Y98" s="2"/>
      <c r="Z98" s="2"/>
      <c r="AA98" s="26"/>
    </row>
    <row r="99" spans="1:27" ht="15.75" thickBot="1" x14ac:dyDescent="0.3">
      <c r="A99" s="29"/>
      <c r="B99" s="30"/>
      <c r="C99" s="30"/>
      <c r="D99" s="30"/>
      <c r="E99" s="30"/>
      <c r="F99" s="30"/>
      <c r="G99" s="30"/>
      <c r="H99" s="30"/>
      <c r="I99" s="30"/>
      <c r="J99" s="30"/>
      <c r="K99" s="30"/>
      <c r="L99" s="30"/>
      <c r="M99" s="203"/>
      <c r="N99" s="30"/>
      <c r="O99" s="30"/>
      <c r="P99" s="30"/>
      <c r="Q99" s="30"/>
      <c r="R99" s="30"/>
      <c r="S99" s="30"/>
      <c r="T99" s="30"/>
      <c r="U99" s="30"/>
      <c r="V99" s="30"/>
      <c r="W99" s="30"/>
      <c r="X99" s="30"/>
      <c r="Y99" s="30"/>
      <c r="Z99" s="30"/>
      <c r="AA99" s="31"/>
    </row>
  </sheetData>
  <sheetProtection sheet="1" objects="1" scenarios="1"/>
  <mergeCells count="19">
    <mergeCell ref="U2:W2"/>
    <mergeCell ref="R2:T2"/>
    <mergeCell ref="A52:Q52"/>
    <mergeCell ref="P2:Q2"/>
    <mergeCell ref="L2:M2"/>
    <mergeCell ref="N2:O2"/>
    <mergeCell ref="B2:E2"/>
    <mergeCell ref="J2:K2"/>
    <mergeCell ref="F2:I2"/>
    <mergeCell ref="A7:AA7"/>
    <mergeCell ref="A30:AA30"/>
    <mergeCell ref="A6:Q6"/>
    <mergeCell ref="X2:AA2"/>
    <mergeCell ref="B1:E1"/>
    <mergeCell ref="F1:K1"/>
    <mergeCell ref="R1:T1"/>
    <mergeCell ref="U1:W1"/>
    <mergeCell ref="L1:M1"/>
    <mergeCell ref="N1:O1"/>
  </mergeCells>
  <conditionalFormatting sqref="K4:K5">
    <cfRule type="iconSet" priority="23">
      <iconSet showValue="0">
        <cfvo type="percent" val="0"/>
        <cfvo type="num" val="19.2"/>
        <cfvo type="num" val="25.6"/>
      </iconSet>
    </cfRule>
  </conditionalFormatting>
  <conditionalFormatting sqref="Q4:Q5">
    <cfRule type="iconSet" priority="20">
      <iconSet showValue="0">
        <cfvo type="percent" val="0"/>
        <cfvo type="num" val="66"/>
        <cfvo type="num" val="88"/>
      </iconSet>
    </cfRule>
  </conditionalFormatting>
  <conditionalFormatting sqref="O4:O5">
    <cfRule type="iconSet" priority="21">
      <iconSet showValue="0">
        <cfvo type="percent" val="0"/>
        <cfvo type="num" val="31.2"/>
        <cfvo type="num" val="41.6"/>
      </iconSet>
    </cfRule>
  </conditionalFormatting>
  <conditionalFormatting sqref="M1">
    <cfRule type="iconSet" priority="9">
      <iconSet showValue="0">
        <cfvo type="percent" val="0"/>
        <cfvo type="num" val="15.6"/>
        <cfvo type="num" val="20.8"/>
      </iconSet>
    </cfRule>
  </conditionalFormatting>
  <conditionalFormatting sqref="M22:M25">
    <cfRule type="iconSet" priority="3">
      <iconSet showValue="0">
        <cfvo type="percent" val="0"/>
        <cfvo type="num" val="15.6"/>
        <cfvo type="num" val="20.8"/>
      </iconSet>
    </cfRule>
  </conditionalFormatting>
  <conditionalFormatting sqref="M26">
    <cfRule type="iconSet" priority="2">
      <iconSet showValue="0">
        <cfvo type="percent" val="0"/>
        <cfvo type="num" val="15.6"/>
        <cfvo type="num" val="20.8"/>
      </iconSet>
    </cfRule>
  </conditionalFormatting>
  <conditionalFormatting sqref="M27:M29">
    <cfRule type="iconSet" priority="93">
      <iconSet showValue="0">
        <cfvo type="percent" val="0"/>
        <cfvo type="num" val="15.6"/>
        <cfvo type="num" val="20.8"/>
      </iconSet>
    </cfRule>
  </conditionalFormatting>
  <conditionalFormatting sqref="M4:M5">
    <cfRule type="iconSet" priority="94">
      <iconSet showValue="0">
        <cfvo type="percent" val="0"/>
        <cfvo type="num" val="15.6"/>
        <cfvo type="num" val="20.8"/>
      </iconSet>
    </cfRule>
  </conditionalFormatting>
  <conditionalFormatting sqref="H4:H5">
    <cfRule type="iconSet" priority="1">
      <iconSet showValue="0">
        <cfvo type="percent" val="0"/>
        <cfvo type="num" val="2"/>
        <cfvo type="num" val="3"/>
      </iconSet>
    </cfRule>
  </conditionalFormatting>
  <pageMargins left="0.7" right="0.7" top="0.75" bottom="0.75" header="0.3" footer="0.3"/>
  <pageSetup paperSize="9" orientation="portrait"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15" id="{AB6BC362-9C09-434F-9A01-4BD8EE304CDA}">
            <x14:iconSet showValue="0" custom="1">
              <x14:cfvo type="percent">
                <xm:f>0</xm:f>
              </x14:cfvo>
              <x14:cfvo type="num">
                <xm:f>2</xm:f>
              </x14:cfvo>
              <x14:cfvo type="num">
                <xm:f>3</xm:f>
              </x14:cfvo>
              <x14:cfIcon iconSet="3TrafficLights1" iconId="0"/>
              <x14:cfIcon iconSet="3TrafficLights1" iconId="2"/>
              <x14:cfIcon iconSet="3TrafficLights1" iconId="1"/>
            </x14:iconSet>
          </x14:cfRule>
          <xm:sqref>D4:D5</xm:sqref>
        </x14:conditionalFormatting>
        <x14:conditionalFormatting xmlns:xm="http://schemas.microsoft.com/office/excel/2006/main">
          <x14:cfRule type="iconSet" priority="12" id="{DE422E8F-234F-4A71-809F-4C5B0F8F13C0}">
            <x14:iconSet showValue="0" custom="1">
              <x14:cfvo type="percent">
                <xm:f>0</xm:f>
              </x14:cfvo>
              <x14:cfvo type="num">
                <xm:f>0</xm:f>
              </x14:cfvo>
              <x14:cfvo type="num">
                <xm:f>10</xm:f>
              </x14:cfvo>
              <x14:cfIcon iconSet="3TrafficLights1" iconId="2"/>
              <x14:cfIcon iconSet="3TrafficLights1" iconId="2"/>
              <x14:cfIcon iconSet="3TrafficLights1" iconId="0"/>
            </x14:iconSet>
          </x14:cfRule>
          <xm:sqref>I4:I5 E4:E5</xm:sqref>
        </x14:conditionalFormatting>
        <x14:conditionalFormatting xmlns:xm="http://schemas.microsoft.com/office/excel/2006/main">
          <x14:cfRule type="iconSet" priority="10" id="{FD6BE04E-ED32-4C55-BCEB-7D90BD6E544E}">
            <x14:iconSet showValue="0" custom="1">
              <x14:cfvo type="percent">
                <xm:f>0</xm:f>
              </x14:cfvo>
              <x14:cfvo type="num">
                <xm:f>0</xm:f>
              </x14:cfvo>
              <x14:cfvo type="num">
                <xm:f>10</xm:f>
              </x14:cfvo>
              <x14:cfIcon iconSet="3TrafficLights1" iconId="0"/>
              <x14:cfIcon iconSet="3TrafficLights1" iconId="0"/>
              <x14:cfIcon iconSet="3TrafficLights1" iconId="2"/>
            </x14:iconSet>
          </x14:cfRule>
          <xm:sqref>E1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G43"/>
  <sheetViews>
    <sheetView tabSelected="1" zoomScale="70" zoomScaleNormal="70" workbookViewId="0">
      <selection activeCell="F20" sqref="F20"/>
    </sheetView>
  </sheetViews>
  <sheetFormatPr baseColWidth="10" defaultRowHeight="15" x14ac:dyDescent="0.25"/>
  <cols>
    <col min="1" max="1" width="17.28515625" customWidth="1"/>
    <col min="2" max="2" width="20.85546875" customWidth="1"/>
    <col min="3" max="3" width="22" bestFit="1" customWidth="1"/>
    <col min="4" max="4" width="24.140625" customWidth="1"/>
    <col min="5" max="5" width="31.42578125" bestFit="1" customWidth="1"/>
    <col min="6" max="6" width="51.140625" customWidth="1"/>
    <col min="7" max="7" width="62.140625" customWidth="1"/>
  </cols>
  <sheetData>
    <row r="1" spans="1:7" ht="30" customHeight="1" thickBot="1" x14ac:dyDescent="0.3">
      <c r="A1" s="311" t="s">
        <v>173</v>
      </c>
      <c r="B1" s="252" t="s">
        <v>174</v>
      </c>
      <c r="C1" s="254" t="s">
        <v>177</v>
      </c>
      <c r="D1" s="254" t="s">
        <v>220</v>
      </c>
      <c r="E1" s="255" t="s">
        <v>186</v>
      </c>
      <c r="F1" s="254" t="s">
        <v>222</v>
      </c>
      <c r="G1" s="253" t="s">
        <v>221</v>
      </c>
    </row>
    <row r="2" spans="1:7" ht="14.45" customHeight="1" x14ac:dyDescent="0.25">
      <c r="A2" s="374" t="s">
        <v>153</v>
      </c>
      <c r="B2" s="374" t="s">
        <v>94</v>
      </c>
      <c r="C2" s="380" t="s">
        <v>178</v>
      </c>
      <c r="D2" s="380" t="s">
        <v>192</v>
      </c>
      <c r="E2" s="257" t="s">
        <v>175</v>
      </c>
      <c r="F2" s="258" t="s">
        <v>192</v>
      </c>
      <c r="G2" s="259" t="s">
        <v>205</v>
      </c>
    </row>
    <row r="3" spans="1:7" ht="30" x14ac:dyDescent="0.25">
      <c r="A3" s="375"/>
      <c r="B3" s="375"/>
      <c r="C3" s="381"/>
      <c r="D3" s="381"/>
      <c r="E3" s="260" t="s">
        <v>18</v>
      </c>
      <c r="F3" s="261" t="s">
        <v>187</v>
      </c>
      <c r="G3" s="262" t="s">
        <v>206</v>
      </c>
    </row>
    <row r="4" spans="1:7" ht="15.75" thickBot="1" x14ac:dyDescent="0.3">
      <c r="A4" s="376"/>
      <c r="B4" s="376"/>
      <c r="C4" s="382"/>
      <c r="D4" s="382"/>
      <c r="E4" s="263" t="s">
        <v>176</v>
      </c>
      <c r="F4" s="264" t="s">
        <v>188</v>
      </c>
      <c r="G4" s="265" t="s">
        <v>207</v>
      </c>
    </row>
    <row r="5" spans="1:7" x14ac:dyDescent="0.25">
      <c r="A5" s="377" t="s">
        <v>154</v>
      </c>
      <c r="B5" s="377" t="s">
        <v>132</v>
      </c>
      <c r="C5" s="275" t="s">
        <v>189</v>
      </c>
      <c r="D5" s="275" t="s">
        <v>193</v>
      </c>
      <c r="E5" s="276" t="s">
        <v>175</v>
      </c>
      <c r="F5" s="275" t="s">
        <v>191</v>
      </c>
      <c r="G5" s="277" t="s">
        <v>208</v>
      </c>
    </row>
    <row r="6" spans="1:7" x14ac:dyDescent="0.25">
      <c r="A6" s="378"/>
      <c r="B6" s="378"/>
      <c r="C6" s="278" t="s">
        <v>190</v>
      </c>
      <c r="D6" s="278" t="s">
        <v>194</v>
      </c>
      <c r="E6" s="279" t="s">
        <v>18</v>
      </c>
      <c r="F6" s="278" t="s">
        <v>203</v>
      </c>
      <c r="G6" s="280" t="s">
        <v>209</v>
      </c>
    </row>
    <row r="7" spans="1:7" ht="15.75" thickBot="1" x14ac:dyDescent="0.3">
      <c r="A7" s="378"/>
      <c r="B7" s="379"/>
      <c r="C7" s="281" t="s">
        <v>179</v>
      </c>
      <c r="D7" s="281" t="s">
        <v>195</v>
      </c>
      <c r="E7" s="282" t="s">
        <v>176</v>
      </c>
      <c r="F7" s="281" t="s">
        <v>204</v>
      </c>
      <c r="G7" s="283" t="s">
        <v>210</v>
      </c>
    </row>
    <row r="8" spans="1:7" x14ac:dyDescent="0.25">
      <c r="A8" s="378"/>
      <c r="B8" s="377" t="s">
        <v>4</v>
      </c>
      <c r="C8" s="393" t="s">
        <v>199</v>
      </c>
      <c r="D8" s="390" t="s">
        <v>196</v>
      </c>
      <c r="E8" s="276" t="s">
        <v>175</v>
      </c>
      <c r="F8" s="275" t="s">
        <v>200</v>
      </c>
      <c r="G8" s="277" t="s">
        <v>211</v>
      </c>
    </row>
    <row r="9" spans="1:7" x14ac:dyDescent="0.25">
      <c r="A9" s="378"/>
      <c r="B9" s="378"/>
      <c r="C9" s="394"/>
      <c r="D9" s="391"/>
      <c r="E9" s="279" t="s">
        <v>18</v>
      </c>
      <c r="F9" s="278" t="s">
        <v>201</v>
      </c>
      <c r="G9" s="280" t="s">
        <v>209</v>
      </c>
    </row>
    <row r="10" spans="1:7" ht="15.75" thickBot="1" x14ac:dyDescent="0.3">
      <c r="A10" s="379"/>
      <c r="B10" s="379"/>
      <c r="C10" s="395"/>
      <c r="D10" s="392"/>
      <c r="E10" s="282" t="s">
        <v>176</v>
      </c>
      <c r="F10" s="281" t="s">
        <v>202</v>
      </c>
      <c r="G10" s="283" t="s">
        <v>212</v>
      </c>
    </row>
    <row r="11" spans="1:7" ht="14.45" customHeight="1" x14ac:dyDescent="0.25">
      <c r="A11" s="399" t="s">
        <v>155</v>
      </c>
      <c r="B11" s="362" t="s">
        <v>180</v>
      </c>
      <c r="C11" s="371" t="s">
        <v>198</v>
      </c>
      <c r="D11" s="371" t="s">
        <v>196</v>
      </c>
      <c r="E11" s="284" t="s">
        <v>181</v>
      </c>
      <c r="F11" s="285" t="s">
        <v>200</v>
      </c>
      <c r="G11" s="286" t="s">
        <v>211</v>
      </c>
    </row>
    <row r="12" spans="1:7" x14ac:dyDescent="0.25">
      <c r="A12" s="400"/>
      <c r="B12" s="363"/>
      <c r="C12" s="372"/>
      <c r="D12" s="372"/>
      <c r="E12" s="287" t="s">
        <v>182</v>
      </c>
      <c r="F12" s="288" t="s">
        <v>201</v>
      </c>
      <c r="G12" s="289" t="s">
        <v>209</v>
      </c>
    </row>
    <row r="13" spans="1:7" ht="15.75" thickBot="1" x14ac:dyDescent="0.3">
      <c r="A13" s="401"/>
      <c r="B13" s="364"/>
      <c r="C13" s="373"/>
      <c r="D13" s="373"/>
      <c r="E13" s="290" t="s">
        <v>183</v>
      </c>
      <c r="F13" s="291" t="s">
        <v>202</v>
      </c>
      <c r="G13" s="292" t="s">
        <v>212</v>
      </c>
    </row>
    <row r="14" spans="1:7" x14ac:dyDescent="0.25">
      <c r="A14" s="365" t="s">
        <v>156</v>
      </c>
      <c r="B14" s="365" t="s">
        <v>185</v>
      </c>
      <c r="C14" s="368" t="s">
        <v>198</v>
      </c>
      <c r="D14" s="368" t="s">
        <v>196</v>
      </c>
      <c r="E14" s="267" t="s">
        <v>175</v>
      </c>
      <c r="F14" s="266" t="s">
        <v>200</v>
      </c>
      <c r="G14" s="268" t="s">
        <v>211</v>
      </c>
    </row>
    <row r="15" spans="1:7" x14ac:dyDescent="0.25">
      <c r="A15" s="366"/>
      <c r="B15" s="366"/>
      <c r="C15" s="369"/>
      <c r="D15" s="369"/>
      <c r="E15" s="270" t="s">
        <v>18</v>
      </c>
      <c r="F15" s="269" t="s">
        <v>201</v>
      </c>
      <c r="G15" s="271" t="s">
        <v>209</v>
      </c>
    </row>
    <row r="16" spans="1:7" ht="15.75" thickBot="1" x14ac:dyDescent="0.3">
      <c r="A16" s="367"/>
      <c r="B16" s="367"/>
      <c r="C16" s="370"/>
      <c r="D16" s="370"/>
      <c r="E16" s="273" t="s">
        <v>176</v>
      </c>
      <c r="F16" s="272" t="s">
        <v>202</v>
      </c>
      <c r="G16" s="274" t="s">
        <v>212</v>
      </c>
    </row>
    <row r="17" spans="1:7" x14ac:dyDescent="0.25">
      <c r="B17" s="387" t="s">
        <v>89</v>
      </c>
      <c r="C17" s="384" t="s">
        <v>198</v>
      </c>
      <c r="D17" s="384" t="s">
        <v>197</v>
      </c>
      <c r="E17" s="300" t="s">
        <v>175</v>
      </c>
      <c r="F17" s="301" t="s">
        <v>200</v>
      </c>
      <c r="G17" s="302" t="s">
        <v>211</v>
      </c>
    </row>
    <row r="18" spans="1:7" x14ac:dyDescent="0.25">
      <c r="B18" s="388"/>
      <c r="C18" s="385"/>
      <c r="D18" s="385"/>
      <c r="E18" s="303" t="s">
        <v>18</v>
      </c>
      <c r="F18" s="301" t="s">
        <v>201</v>
      </c>
      <c r="G18" s="304" t="s">
        <v>209</v>
      </c>
    </row>
    <row r="19" spans="1:7" ht="15.75" thickBot="1" x14ac:dyDescent="0.3">
      <c r="B19" s="389"/>
      <c r="C19" s="386"/>
      <c r="D19" s="386"/>
      <c r="E19" s="305" t="s">
        <v>176</v>
      </c>
      <c r="F19" s="306" t="s">
        <v>202</v>
      </c>
      <c r="G19" s="307" t="s">
        <v>212</v>
      </c>
    </row>
    <row r="20" spans="1:7" ht="15.75" thickBot="1" x14ac:dyDescent="0.3"/>
    <row r="21" spans="1:7" ht="32.1" customHeight="1" thickBot="1" x14ac:dyDescent="0.3">
      <c r="A21" s="256" t="s">
        <v>213</v>
      </c>
      <c r="B21" s="252" t="s">
        <v>214</v>
      </c>
      <c r="C21" s="254" t="s">
        <v>177</v>
      </c>
      <c r="D21" s="254" t="s">
        <v>184</v>
      </c>
      <c r="E21" s="255" t="s">
        <v>186</v>
      </c>
      <c r="F21" s="254" t="s">
        <v>223</v>
      </c>
      <c r="G21" s="253" t="s">
        <v>221</v>
      </c>
    </row>
    <row r="22" spans="1:7" ht="14.45" customHeight="1" x14ac:dyDescent="0.25">
      <c r="A22" s="374" t="s">
        <v>153</v>
      </c>
      <c r="B22" s="374" t="s">
        <v>94</v>
      </c>
      <c r="C22" s="380" t="s">
        <v>178</v>
      </c>
      <c r="D22" s="380" t="s">
        <v>192</v>
      </c>
      <c r="E22" s="257" t="s">
        <v>175</v>
      </c>
      <c r="F22" s="258" t="s">
        <v>192</v>
      </c>
      <c r="G22" s="259" t="s">
        <v>205</v>
      </c>
    </row>
    <row r="23" spans="1:7" ht="30" x14ac:dyDescent="0.25">
      <c r="A23" s="375"/>
      <c r="B23" s="375"/>
      <c r="C23" s="381"/>
      <c r="D23" s="381"/>
      <c r="E23" s="260" t="s">
        <v>18</v>
      </c>
      <c r="F23" s="261" t="s">
        <v>187</v>
      </c>
      <c r="G23" s="262" t="s">
        <v>206</v>
      </c>
    </row>
    <row r="24" spans="1:7" ht="15.75" thickBot="1" x14ac:dyDescent="0.3">
      <c r="A24" s="375"/>
      <c r="B24" s="376"/>
      <c r="C24" s="382"/>
      <c r="D24" s="382"/>
      <c r="E24" s="263" t="s">
        <v>176</v>
      </c>
      <c r="F24" s="264" t="s">
        <v>188</v>
      </c>
      <c r="G24" s="265" t="s">
        <v>207</v>
      </c>
    </row>
    <row r="25" spans="1:7" x14ac:dyDescent="0.25">
      <c r="A25" s="375"/>
      <c r="B25" s="374" t="s">
        <v>215</v>
      </c>
      <c r="C25" s="380" t="s">
        <v>217</v>
      </c>
      <c r="D25" s="383">
        <v>0.1</v>
      </c>
      <c r="E25" s="257" t="s">
        <v>175</v>
      </c>
      <c r="F25" s="258" t="s">
        <v>218</v>
      </c>
      <c r="G25" s="259" t="s">
        <v>224</v>
      </c>
    </row>
    <row r="26" spans="1:7" ht="15.75" thickBot="1" x14ac:dyDescent="0.3">
      <c r="A26" s="376"/>
      <c r="B26" s="375"/>
      <c r="C26" s="382"/>
      <c r="D26" s="382"/>
      <c r="E26" s="263" t="s">
        <v>176</v>
      </c>
      <c r="F26" s="264" t="s">
        <v>219</v>
      </c>
      <c r="G26" s="265" t="s">
        <v>225</v>
      </c>
    </row>
    <row r="27" spans="1:7" x14ac:dyDescent="0.25">
      <c r="A27" s="377" t="s">
        <v>154</v>
      </c>
      <c r="B27" s="377" t="s">
        <v>132</v>
      </c>
      <c r="C27" s="310" t="s">
        <v>189</v>
      </c>
      <c r="D27" s="310" t="s">
        <v>193</v>
      </c>
      <c r="E27" s="308" t="s">
        <v>175</v>
      </c>
      <c r="F27" s="310" t="s">
        <v>191</v>
      </c>
      <c r="G27" s="294" t="s">
        <v>208</v>
      </c>
    </row>
    <row r="28" spans="1:7" x14ac:dyDescent="0.25">
      <c r="A28" s="378"/>
      <c r="B28" s="378"/>
      <c r="C28" s="293" t="s">
        <v>190</v>
      </c>
      <c r="D28" s="293" t="s">
        <v>194</v>
      </c>
      <c r="E28" s="295" t="s">
        <v>18</v>
      </c>
      <c r="F28" s="293" t="s">
        <v>203</v>
      </c>
      <c r="G28" s="296" t="s">
        <v>209</v>
      </c>
    </row>
    <row r="29" spans="1:7" ht="15.75" thickBot="1" x14ac:dyDescent="0.3">
      <c r="A29" s="378"/>
      <c r="B29" s="379"/>
      <c r="C29" s="298" t="s">
        <v>179</v>
      </c>
      <c r="D29" s="298" t="s">
        <v>195</v>
      </c>
      <c r="E29" s="297" t="s">
        <v>176</v>
      </c>
      <c r="F29" s="298" t="s">
        <v>204</v>
      </c>
      <c r="G29" s="299" t="s">
        <v>210</v>
      </c>
    </row>
    <row r="30" spans="1:7" ht="14.45" customHeight="1" x14ac:dyDescent="0.25">
      <c r="A30" s="378"/>
      <c r="B30" s="377" t="s">
        <v>216</v>
      </c>
      <c r="C30" s="396" t="s">
        <v>217</v>
      </c>
      <c r="D30" s="398">
        <v>0.1</v>
      </c>
      <c r="E30" s="308" t="s">
        <v>175</v>
      </c>
      <c r="F30" s="309" t="s">
        <v>218</v>
      </c>
      <c r="G30" s="294" t="s">
        <v>205</v>
      </c>
    </row>
    <row r="31" spans="1:7" ht="15.75" thickBot="1" x14ac:dyDescent="0.3">
      <c r="A31" s="378"/>
      <c r="B31" s="378"/>
      <c r="C31" s="397"/>
      <c r="D31" s="397"/>
      <c r="E31" s="297" t="s">
        <v>176</v>
      </c>
      <c r="F31" s="298" t="s">
        <v>219</v>
      </c>
      <c r="G31" s="299" t="s">
        <v>207</v>
      </c>
    </row>
    <row r="32" spans="1:7" x14ac:dyDescent="0.25">
      <c r="A32" s="378"/>
      <c r="B32" s="378" t="s">
        <v>4</v>
      </c>
      <c r="C32" s="393" t="s">
        <v>199</v>
      </c>
      <c r="D32" s="390" t="s">
        <v>196</v>
      </c>
      <c r="E32" s="276" t="s">
        <v>175</v>
      </c>
      <c r="F32" s="275" t="s">
        <v>200</v>
      </c>
      <c r="G32" s="277" t="s">
        <v>211</v>
      </c>
    </row>
    <row r="33" spans="1:7" x14ac:dyDescent="0.25">
      <c r="A33" s="378"/>
      <c r="B33" s="378"/>
      <c r="C33" s="394"/>
      <c r="D33" s="391"/>
      <c r="E33" s="279" t="s">
        <v>18</v>
      </c>
      <c r="F33" s="278" t="s">
        <v>201</v>
      </c>
      <c r="G33" s="280" t="s">
        <v>209</v>
      </c>
    </row>
    <row r="34" spans="1:7" ht="15.75" thickBot="1" x14ac:dyDescent="0.3">
      <c r="A34" s="379"/>
      <c r="B34" s="379"/>
      <c r="C34" s="395"/>
      <c r="D34" s="392"/>
      <c r="E34" s="282" t="s">
        <v>176</v>
      </c>
      <c r="F34" s="281" t="s">
        <v>202</v>
      </c>
      <c r="G34" s="283" t="s">
        <v>212</v>
      </c>
    </row>
    <row r="35" spans="1:7" ht="14.45" customHeight="1" x14ac:dyDescent="0.25">
      <c r="A35" s="399" t="s">
        <v>155</v>
      </c>
      <c r="B35" s="362" t="s">
        <v>180</v>
      </c>
      <c r="C35" s="371" t="s">
        <v>198</v>
      </c>
      <c r="D35" s="371" t="s">
        <v>196</v>
      </c>
      <c r="E35" s="284" t="s">
        <v>181</v>
      </c>
      <c r="F35" s="285" t="s">
        <v>200</v>
      </c>
      <c r="G35" s="286" t="s">
        <v>211</v>
      </c>
    </row>
    <row r="36" spans="1:7" x14ac:dyDescent="0.25">
      <c r="A36" s="400"/>
      <c r="B36" s="363"/>
      <c r="C36" s="372"/>
      <c r="D36" s="372"/>
      <c r="E36" s="287" t="s">
        <v>182</v>
      </c>
      <c r="F36" s="288" t="s">
        <v>201</v>
      </c>
      <c r="G36" s="289" t="s">
        <v>209</v>
      </c>
    </row>
    <row r="37" spans="1:7" ht="15.75" thickBot="1" x14ac:dyDescent="0.3">
      <c r="A37" s="401"/>
      <c r="B37" s="364"/>
      <c r="C37" s="373"/>
      <c r="D37" s="373"/>
      <c r="E37" s="290" t="s">
        <v>183</v>
      </c>
      <c r="F37" s="291" t="s">
        <v>202</v>
      </c>
      <c r="G37" s="292" t="s">
        <v>212</v>
      </c>
    </row>
    <row r="38" spans="1:7" x14ac:dyDescent="0.25">
      <c r="A38" s="365" t="s">
        <v>156</v>
      </c>
      <c r="B38" s="365" t="s">
        <v>185</v>
      </c>
      <c r="C38" s="368" t="s">
        <v>198</v>
      </c>
      <c r="D38" s="368" t="s">
        <v>196</v>
      </c>
      <c r="E38" s="267" t="s">
        <v>175</v>
      </c>
      <c r="F38" s="266" t="s">
        <v>200</v>
      </c>
      <c r="G38" s="268" t="s">
        <v>211</v>
      </c>
    </row>
    <row r="39" spans="1:7" x14ac:dyDescent="0.25">
      <c r="A39" s="366"/>
      <c r="B39" s="366"/>
      <c r="C39" s="369"/>
      <c r="D39" s="369"/>
      <c r="E39" s="270" t="s">
        <v>18</v>
      </c>
      <c r="F39" s="269" t="s">
        <v>201</v>
      </c>
      <c r="G39" s="271" t="s">
        <v>209</v>
      </c>
    </row>
    <row r="40" spans="1:7" ht="15.75" thickBot="1" x14ac:dyDescent="0.3">
      <c r="A40" s="367"/>
      <c r="B40" s="367"/>
      <c r="C40" s="370"/>
      <c r="D40" s="370"/>
      <c r="E40" s="273" t="s">
        <v>176</v>
      </c>
      <c r="F40" s="272" t="s">
        <v>202</v>
      </c>
      <c r="G40" s="274" t="s">
        <v>212</v>
      </c>
    </row>
    <row r="41" spans="1:7" x14ac:dyDescent="0.25">
      <c r="B41" s="387" t="s">
        <v>89</v>
      </c>
      <c r="C41" s="384" t="s">
        <v>198</v>
      </c>
      <c r="D41" s="384" t="s">
        <v>197</v>
      </c>
      <c r="E41" s="300" t="s">
        <v>175</v>
      </c>
      <c r="F41" s="301" t="s">
        <v>200</v>
      </c>
      <c r="G41" s="302" t="s">
        <v>211</v>
      </c>
    </row>
    <row r="42" spans="1:7" x14ac:dyDescent="0.25">
      <c r="B42" s="388"/>
      <c r="C42" s="385"/>
      <c r="D42" s="385"/>
      <c r="E42" s="303" t="s">
        <v>18</v>
      </c>
      <c r="F42" s="301" t="s">
        <v>201</v>
      </c>
      <c r="G42" s="304" t="s">
        <v>209</v>
      </c>
    </row>
    <row r="43" spans="1:7" ht="15.75" thickBot="1" x14ac:dyDescent="0.3">
      <c r="B43" s="389"/>
      <c r="C43" s="386"/>
      <c r="D43" s="386"/>
      <c r="E43" s="305" t="s">
        <v>176</v>
      </c>
      <c r="F43" s="306" t="s">
        <v>202</v>
      </c>
      <c r="G43" s="307" t="s">
        <v>212</v>
      </c>
    </row>
  </sheetData>
  <sheetProtection sheet="1" objects="1" scenarios="1"/>
  <mergeCells count="46">
    <mergeCell ref="A22:A26"/>
    <mergeCell ref="A27:A34"/>
    <mergeCell ref="A35:A37"/>
    <mergeCell ref="A38:A40"/>
    <mergeCell ref="A2:A4"/>
    <mergeCell ref="A5:A10"/>
    <mergeCell ref="A11:A13"/>
    <mergeCell ref="A14:A16"/>
    <mergeCell ref="B38:B40"/>
    <mergeCell ref="C38:C40"/>
    <mergeCell ref="D38:D40"/>
    <mergeCell ref="B41:B43"/>
    <mergeCell ref="C41:C43"/>
    <mergeCell ref="D41:D43"/>
    <mergeCell ref="B27:B29"/>
    <mergeCell ref="B32:B34"/>
    <mergeCell ref="C32:C34"/>
    <mergeCell ref="D32:D34"/>
    <mergeCell ref="B35:B37"/>
    <mergeCell ref="C35:C37"/>
    <mergeCell ref="D35:D37"/>
    <mergeCell ref="B30:B31"/>
    <mergeCell ref="C30:C31"/>
    <mergeCell ref="D30:D31"/>
    <mergeCell ref="D2:D4"/>
    <mergeCell ref="B22:B24"/>
    <mergeCell ref="C22:C24"/>
    <mergeCell ref="D22:D24"/>
    <mergeCell ref="B25:B26"/>
    <mergeCell ref="C25:C26"/>
    <mergeCell ref="D25:D26"/>
    <mergeCell ref="C17:C19"/>
    <mergeCell ref="B17:B19"/>
    <mergeCell ref="D8:D10"/>
    <mergeCell ref="D11:D13"/>
    <mergeCell ref="D14:D16"/>
    <mergeCell ref="D17:D19"/>
    <mergeCell ref="C2:C4"/>
    <mergeCell ref="C8:C10"/>
    <mergeCell ref="B8:B10"/>
    <mergeCell ref="B11:B13"/>
    <mergeCell ref="B14:B16"/>
    <mergeCell ref="C14:C16"/>
    <mergeCell ref="C11:C13"/>
    <mergeCell ref="B2:B4"/>
    <mergeCell ref="B5:B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dimension ref="B2:Q208"/>
  <sheetViews>
    <sheetView topLeftCell="C1" workbookViewId="0">
      <selection activeCell="C33" sqref="C33"/>
    </sheetView>
  </sheetViews>
  <sheetFormatPr baseColWidth="10" defaultRowHeight="15" x14ac:dyDescent="0.25"/>
  <cols>
    <col min="6" max="6" width="12" bestFit="1" customWidth="1"/>
    <col min="9" max="9" width="16.28515625" bestFit="1" customWidth="1"/>
    <col min="10" max="10" width="10.85546875" style="4"/>
    <col min="11" max="11" width="19.5703125" style="4" customWidth="1"/>
    <col min="12" max="12" width="7.42578125" style="4" customWidth="1"/>
    <col min="13" max="13" width="6.7109375" style="4" customWidth="1"/>
    <col min="14" max="14" width="7.5703125" style="4" customWidth="1"/>
    <col min="15" max="15" width="7.42578125" style="4" customWidth="1"/>
    <col min="16" max="17" width="10.85546875" style="4"/>
  </cols>
  <sheetData>
    <row r="2" spans="2:16" x14ac:dyDescent="0.25">
      <c r="B2" s="409" t="s">
        <v>4</v>
      </c>
      <c r="C2" s="410"/>
      <c r="D2" s="410"/>
      <c r="E2" s="410"/>
      <c r="F2" s="410"/>
      <c r="G2" s="410"/>
      <c r="H2" s="410"/>
      <c r="I2" s="411"/>
      <c r="K2" s="402" t="s">
        <v>171</v>
      </c>
      <c r="L2" s="403"/>
      <c r="M2" s="403"/>
      <c r="N2" s="403"/>
      <c r="O2" s="403"/>
      <c r="P2" s="404"/>
    </row>
    <row r="3" spans="2:16" x14ac:dyDescent="0.25">
      <c r="B3" s="420" t="s">
        <v>5</v>
      </c>
      <c r="C3" s="421"/>
      <c r="D3" s="421" t="s">
        <v>6</v>
      </c>
      <c r="E3" s="421"/>
      <c r="F3" s="421" t="s">
        <v>8</v>
      </c>
      <c r="G3" s="421"/>
      <c r="H3" s="421" t="s">
        <v>7</v>
      </c>
      <c r="I3" s="422"/>
      <c r="K3" s="224"/>
      <c r="L3" s="225">
        <v>1</v>
      </c>
      <c r="M3" s="225">
        <v>2</v>
      </c>
      <c r="N3" s="225">
        <v>3</v>
      </c>
      <c r="O3" s="225"/>
      <c r="P3" s="226" t="s">
        <v>148</v>
      </c>
    </row>
    <row r="4" spans="2:16" x14ac:dyDescent="0.25">
      <c r="B4" s="6"/>
      <c r="C4" s="7">
        <v>0</v>
      </c>
      <c r="D4" s="8"/>
      <c r="E4" s="7">
        <v>0</v>
      </c>
      <c r="F4" s="7"/>
      <c r="G4" s="7">
        <v>0</v>
      </c>
      <c r="H4" s="7"/>
      <c r="I4" s="9">
        <v>0</v>
      </c>
      <c r="K4" s="227" t="str">
        <f>I20</f>
        <v>P1-01/09/20</v>
      </c>
      <c r="L4" s="228"/>
      <c r="M4" s="228"/>
      <c r="N4" s="228"/>
      <c r="O4" s="228"/>
      <c r="P4" s="229"/>
    </row>
    <row r="5" spans="2:16" x14ac:dyDescent="0.25">
      <c r="B5" s="6"/>
      <c r="C5" s="7">
        <v>2</v>
      </c>
      <c r="D5" s="8"/>
      <c r="E5" s="7">
        <v>5</v>
      </c>
      <c r="F5" s="7"/>
      <c r="G5" s="7">
        <v>8</v>
      </c>
      <c r="H5" s="7"/>
      <c r="I5" s="9">
        <v>6</v>
      </c>
      <c r="K5" s="219" t="s">
        <v>60</v>
      </c>
      <c r="L5" s="4">
        <f>COUNTIFS(Tableau2[Lot],Autres!$I$20,Tableau2[Interprétation P],"1")</f>
        <v>1</v>
      </c>
      <c r="M5" s="4">
        <f>COUNTIFS(Tableau2[Lot],Autres!$I$20,Tableau2[Interprétation P],"2")</f>
        <v>0</v>
      </c>
      <c r="N5" s="4">
        <f>COUNTIFS(Tableau2[Lot],Autres!$I$20,Tableau2[Interprétation P],"3")</f>
        <v>0</v>
      </c>
      <c r="P5" s="220">
        <f>SUM(L5:N5)</f>
        <v>1</v>
      </c>
    </row>
    <row r="6" spans="2:16" x14ac:dyDescent="0.25">
      <c r="B6" s="6"/>
      <c r="C6" s="7">
        <v>5</v>
      </c>
      <c r="D6" s="7"/>
      <c r="E6" s="8"/>
      <c r="F6" s="7"/>
      <c r="G6" s="7">
        <v>16</v>
      </c>
      <c r="H6" s="7"/>
      <c r="I6" s="9"/>
      <c r="K6" s="219" t="s">
        <v>132</v>
      </c>
      <c r="L6" s="4">
        <f>COUNTIFS(Tableau2[Lot],Autres!$I$20,Tableau2[Interprétation L],"1")</f>
        <v>0</v>
      </c>
      <c r="M6" s="4">
        <f>COUNTIFS(Tableau2[Lot],Autres!$I$20,Tableau2[Interprétation L],"2")</f>
        <v>0</v>
      </c>
      <c r="N6" s="4">
        <f>COUNTIFS(Tableau2[Lot],Autres!$I$20,Tableau2[Interprétation L],"3")</f>
        <v>0</v>
      </c>
      <c r="O6" s="2"/>
      <c r="P6" s="220">
        <f>SUM(L6:N6)</f>
        <v>0</v>
      </c>
    </row>
    <row r="7" spans="2:16" x14ac:dyDescent="0.25">
      <c r="B7" s="412" t="s">
        <v>10</v>
      </c>
      <c r="C7" s="413"/>
      <c r="D7" s="413"/>
      <c r="E7" s="413"/>
      <c r="F7" s="413"/>
      <c r="G7" s="413"/>
      <c r="H7" s="413"/>
      <c r="I7" s="414"/>
      <c r="K7" s="221"/>
      <c r="L7" s="4" t="s">
        <v>147</v>
      </c>
      <c r="M7" s="4" t="s">
        <v>168</v>
      </c>
      <c r="N7" s="4" t="s">
        <v>169</v>
      </c>
      <c r="O7" s="24" t="s">
        <v>170</v>
      </c>
      <c r="P7" s="220"/>
    </row>
    <row r="8" spans="2:16" x14ac:dyDescent="0.25">
      <c r="B8" s="419" t="s">
        <v>11</v>
      </c>
      <c r="C8" s="418"/>
      <c r="D8" s="418" t="s">
        <v>12</v>
      </c>
      <c r="E8" s="418"/>
      <c r="F8" s="418" t="s">
        <v>13</v>
      </c>
      <c r="G8" s="418"/>
      <c r="H8" s="418" t="s">
        <v>14</v>
      </c>
      <c r="I8" s="423"/>
      <c r="K8" s="222" t="s">
        <v>167</v>
      </c>
      <c r="L8" s="4">
        <f>COUNTIFS(Tableau2[Score total],"&lt;66",Tableau2[Lot],Autres!$I$20)</f>
        <v>0</v>
      </c>
      <c r="M8" s="4">
        <f>COUNTIFS(Tableau2[Score total],"&gt;=66",Tableau2[Score total],"&lt;=88",Tableau2[Lot],Autres!$I$20)</f>
        <v>0</v>
      </c>
      <c r="N8" s="4">
        <f>COUNTIFS(Tableau2[[ Total]],"&gt;=89",Tableau2[[ Total]],"&lt;=98",Tableau2[Lot],Autres!$I$20)</f>
        <v>0</v>
      </c>
      <c r="O8" s="2">
        <f>COUNTIFS(Tableau2[Score total],"&gt;=99",Tableau2[Lot],Autres!$I$20)</f>
        <v>1</v>
      </c>
      <c r="P8" s="223">
        <f>SUM(L8:O8)</f>
        <v>1</v>
      </c>
    </row>
    <row r="9" spans="2:16" x14ac:dyDescent="0.25">
      <c r="B9" s="10"/>
      <c r="C9" s="11">
        <v>0</v>
      </c>
      <c r="D9" s="11"/>
      <c r="E9" s="11">
        <v>0</v>
      </c>
      <c r="F9" s="11"/>
      <c r="G9" s="11">
        <v>0</v>
      </c>
      <c r="H9" s="11"/>
      <c r="I9" s="12">
        <v>0</v>
      </c>
      <c r="K9" s="227" t="str">
        <f>I21</f>
        <v>P2-01/09/20</v>
      </c>
      <c r="L9" s="228"/>
      <c r="M9" s="228"/>
      <c r="N9" s="228"/>
      <c r="O9" s="228"/>
      <c r="P9" s="229"/>
    </row>
    <row r="10" spans="2:16" x14ac:dyDescent="0.25">
      <c r="B10" s="10"/>
      <c r="C10" s="11">
        <v>5</v>
      </c>
      <c r="D10" s="11"/>
      <c r="E10" s="11">
        <v>6</v>
      </c>
      <c r="F10" s="11"/>
      <c r="G10" s="11">
        <v>5</v>
      </c>
      <c r="H10" s="11"/>
      <c r="I10" s="12">
        <v>2</v>
      </c>
      <c r="K10" s="219" t="s">
        <v>60</v>
      </c>
      <c r="L10" s="4">
        <f>COUNTIFS(Tableau2[Lot],Autres!$I$21,Tableau2[Interprétation P],"1")</f>
        <v>1</v>
      </c>
      <c r="M10" s="4">
        <f>COUNTIFS(Tableau2[Lot],Autres!$I$21,Tableau2[Interprétation P],"2")</f>
        <v>0</v>
      </c>
      <c r="N10" s="4">
        <f>COUNTIFS(Tableau2[Lot],Autres!$I$21,Tableau2[Interprétation P],"3")</f>
        <v>0</v>
      </c>
      <c r="P10" s="220">
        <f>SUM(L10:N10)</f>
        <v>1</v>
      </c>
    </row>
    <row r="11" spans="2:16" x14ac:dyDescent="0.25">
      <c r="B11" s="10"/>
      <c r="C11" s="11">
        <v>10</v>
      </c>
      <c r="D11" s="11"/>
      <c r="E11" s="11"/>
      <c r="F11" s="11"/>
      <c r="G11" s="11"/>
      <c r="H11" s="11"/>
      <c r="I11" s="12">
        <v>5</v>
      </c>
      <c r="K11" s="219" t="s">
        <v>132</v>
      </c>
      <c r="L11" s="4">
        <f>COUNTIFS(Tableau2[Lot],Autres!$I$21,Tableau2[Interprétation L],"1")</f>
        <v>0</v>
      </c>
      <c r="M11" s="4">
        <f>COUNTIFS(Tableau2[Lot],Autres!$I$21,Tableau2[Interprétation L],"2")</f>
        <v>0</v>
      </c>
      <c r="N11" s="4">
        <f>COUNTIFS(Tableau2[Lot],Autres!$I$21,Tableau2[Interprétation L],"3")</f>
        <v>0</v>
      </c>
      <c r="O11" s="2"/>
      <c r="P11" s="220">
        <f>SUM(L11:N11)</f>
        <v>0</v>
      </c>
    </row>
    <row r="12" spans="2:16" x14ac:dyDescent="0.25">
      <c r="B12" s="415" t="s">
        <v>9</v>
      </c>
      <c r="C12" s="416"/>
      <c r="D12" s="416"/>
      <c r="E12" s="416"/>
      <c r="F12" s="416"/>
      <c r="G12" s="416"/>
      <c r="H12" s="416"/>
      <c r="I12" s="417"/>
      <c r="K12" s="221"/>
      <c r="L12" s="4" t="s">
        <v>147</v>
      </c>
      <c r="M12" s="4" t="s">
        <v>168</v>
      </c>
      <c r="N12" s="4" t="s">
        <v>169</v>
      </c>
      <c r="O12" s="24" t="s">
        <v>170</v>
      </c>
      <c r="P12" s="220"/>
    </row>
    <row r="13" spans="2:16" x14ac:dyDescent="0.25">
      <c r="B13" s="424" t="s">
        <v>15</v>
      </c>
      <c r="C13" s="407"/>
      <c r="D13" s="407" t="s">
        <v>16</v>
      </c>
      <c r="E13" s="407"/>
      <c r="F13" s="407" t="s">
        <v>17</v>
      </c>
      <c r="G13" s="407"/>
      <c r="H13" s="407" t="s">
        <v>18</v>
      </c>
      <c r="I13" s="408"/>
      <c r="K13" s="222" t="s">
        <v>167</v>
      </c>
      <c r="L13" s="230">
        <f>COUNTIFS(Tableau2[Score total],"&lt;66",Tableau2[Lot],Autres!$I$21)</f>
        <v>0</v>
      </c>
      <c r="M13" s="230">
        <f>COUNTIFS(Tableau2[Score total],"&gt;=66",Tableau2[Score total],"&lt;=88",Tableau2[Lot],Autres!$I$21)</f>
        <v>0</v>
      </c>
      <c r="N13" s="230">
        <f>COUNTIFS(Tableau2[[ Total]],"&gt;=89",Tableau2[[ Total]],"&lt;=98",Tableau2[Lot],Autres!$I$21)</f>
        <v>0</v>
      </c>
      <c r="O13" s="67">
        <f>COUNTIFS(Tableau2[Score total],"&gt;=99",Tableau2[Lot],Autres!$I$21)</f>
        <v>1</v>
      </c>
      <c r="P13" s="223">
        <f>SUM(L13:O13)</f>
        <v>1</v>
      </c>
    </row>
    <row r="14" spans="2:16" x14ac:dyDescent="0.25">
      <c r="B14" s="13"/>
      <c r="C14" s="14">
        <v>0</v>
      </c>
      <c r="D14" s="14"/>
      <c r="E14" s="14">
        <v>0</v>
      </c>
      <c r="F14" s="14"/>
      <c r="G14" s="14">
        <v>0</v>
      </c>
      <c r="H14" s="14"/>
      <c r="I14" s="15">
        <v>0</v>
      </c>
      <c r="K14" s="69"/>
      <c r="L14" s="23"/>
      <c r="M14"/>
      <c r="N14"/>
      <c r="O14"/>
    </row>
    <row r="15" spans="2:16" x14ac:dyDescent="0.25">
      <c r="B15" s="13"/>
      <c r="C15" s="14">
        <v>12</v>
      </c>
      <c r="D15" s="14"/>
      <c r="E15" s="14">
        <v>6</v>
      </c>
      <c r="F15" s="14"/>
      <c r="G15" s="14">
        <v>4</v>
      </c>
      <c r="H15" s="14"/>
      <c r="I15" s="15">
        <v>8</v>
      </c>
      <c r="K15" s="69"/>
      <c r="L15" s="23"/>
      <c r="M15"/>
      <c r="N15"/>
      <c r="O15"/>
    </row>
    <row r="16" spans="2:16" x14ac:dyDescent="0.25">
      <c r="B16" s="13"/>
      <c r="C16" s="14"/>
      <c r="D16" s="14"/>
      <c r="E16" s="14">
        <v>9</v>
      </c>
      <c r="F16" s="14"/>
      <c r="G16" s="14">
        <v>8</v>
      </c>
      <c r="H16" s="14"/>
      <c r="I16" s="15">
        <v>12</v>
      </c>
      <c r="K16" s="69"/>
      <c r="L16" s="23"/>
      <c r="M16"/>
      <c r="N16"/>
      <c r="O16"/>
    </row>
    <row r="17" spans="2:15" x14ac:dyDescent="0.25">
      <c r="B17" s="16"/>
      <c r="C17" s="17"/>
      <c r="D17" s="17"/>
      <c r="E17" s="17">
        <v>12</v>
      </c>
      <c r="F17" s="17"/>
      <c r="G17" s="17">
        <v>12</v>
      </c>
      <c r="H17" s="17"/>
      <c r="I17" s="18">
        <v>16</v>
      </c>
      <c r="K17" s="69"/>
      <c r="L17" s="23"/>
      <c r="M17"/>
      <c r="N17"/>
      <c r="O17"/>
    </row>
    <row r="18" spans="2:15" x14ac:dyDescent="0.25">
      <c r="K18" s="69"/>
      <c r="L18" s="23"/>
      <c r="M18"/>
      <c r="N18"/>
      <c r="O18"/>
    </row>
    <row r="19" spans="2:15" x14ac:dyDescent="0.25">
      <c r="B19" s="198" t="s">
        <v>97</v>
      </c>
      <c r="C19" s="1"/>
      <c r="D19" s="428" t="s">
        <v>70</v>
      </c>
      <c r="E19" s="429"/>
      <c r="F19" s="430"/>
      <c r="G19" s="89"/>
      <c r="I19" s="201" t="s">
        <v>100</v>
      </c>
      <c r="K19" s="69"/>
      <c r="L19" s="23"/>
      <c r="M19"/>
      <c r="N19"/>
      <c r="O19"/>
    </row>
    <row r="20" spans="2:15" x14ac:dyDescent="0.25">
      <c r="B20" s="90"/>
      <c r="C20" s="1"/>
      <c r="D20" s="92" t="str">
        <f>I20</f>
        <v>P1-01/09/20</v>
      </c>
      <c r="E20" s="89" t="str">
        <f>I21</f>
        <v>P2-01/09/20</v>
      </c>
      <c r="F20" s="200"/>
      <c r="G20" s="199"/>
      <c r="I20" s="97" t="str">
        <f>'1_Infos lot'!C7</f>
        <v>P1-01/09/20</v>
      </c>
      <c r="K20" s="69"/>
      <c r="L20" s="23"/>
      <c r="M20"/>
      <c r="N20"/>
      <c r="O20"/>
    </row>
    <row r="21" spans="2:15" x14ac:dyDescent="0.25">
      <c r="B21" s="90" t="s">
        <v>77</v>
      </c>
      <c r="C21" s="1"/>
      <c r="D21" s="92" t="str">
        <f>IF(ISBLANK('1_Infos lot'!E6),"",'1_Infos lot'!E6)</f>
        <v/>
      </c>
      <c r="E21" s="89" t="str">
        <f>IF(ISBLANK('1_Infos lot'!E11),"",'1_Infos lot'!E11)</f>
        <v/>
      </c>
      <c r="F21" s="95" t="s">
        <v>69</v>
      </c>
      <c r="I21" s="97" t="str">
        <f>'1_Infos lot'!C12</f>
        <v>P2-01/09/20</v>
      </c>
      <c r="K21" s="69"/>
      <c r="L21" s="23"/>
      <c r="M21"/>
      <c r="N21"/>
      <c r="O21"/>
    </row>
    <row r="22" spans="2:15" x14ac:dyDescent="0.25">
      <c r="B22" s="90" t="s">
        <v>110</v>
      </c>
      <c r="C22" s="1"/>
      <c r="D22" s="92" t="str">
        <f>IF(ISBLANK('1_Infos lot'!$E$6),"",D21-0.05*D21)</f>
        <v/>
      </c>
      <c r="E22" s="89" t="str">
        <f>IF(ISBLANK('1_Infos lot'!$E$11),"",E21-0.05*E21)</f>
        <v/>
      </c>
      <c r="F22" s="95" t="s">
        <v>71</v>
      </c>
      <c r="I22" s="98"/>
      <c r="J22" s="24"/>
      <c r="K22" s="69"/>
      <c r="L22" s="23"/>
      <c r="M22"/>
      <c r="N22"/>
      <c r="O22"/>
    </row>
    <row r="23" spans="2:15" x14ac:dyDescent="0.25">
      <c r="B23" s="91" t="s">
        <v>78</v>
      </c>
      <c r="C23" s="1"/>
      <c r="D23" s="93" t="str">
        <f>IF(ISBLANK('1_Infos lot'!$E$6),"",D21+0.05*D21)</f>
        <v/>
      </c>
      <c r="E23" s="94" t="str">
        <f>IF(ISBLANK('1_Infos lot'!$E$11),"",E21+0.05*E21)</f>
        <v/>
      </c>
      <c r="F23" s="96" t="s">
        <v>72</v>
      </c>
      <c r="I23" s="99"/>
      <c r="K23" s="69"/>
      <c r="L23" s="23"/>
      <c r="M23"/>
      <c r="N23"/>
      <c r="O23"/>
    </row>
    <row r="24" spans="2:15" x14ac:dyDescent="0.25">
      <c r="K24" s="69"/>
      <c r="L24" s="23"/>
      <c r="M24"/>
      <c r="N24"/>
      <c r="O24"/>
    </row>
    <row r="25" spans="2:15" x14ac:dyDescent="0.25">
      <c r="D25" s="402" t="s">
        <v>2</v>
      </c>
      <c r="E25" s="403"/>
      <c r="F25" s="404"/>
      <c r="G25" s="88"/>
      <c r="K25" s="69"/>
      <c r="L25" s="23"/>
      <c r="M25"/>
      <c r="N25"/>
      <c r="O25"/>
    </row>
    <row r="26" spans="2:15" x14ac:dyDescent="0.25">
      <c r="D26" s="100"/>
      <c r="E26" s="2" t="s">
        <v>75</v>
      </c>
      <c r="F26" s="71" t="s">
        <v>76</v>
      </c>
      <c r="K26" s="69"/>
      <c r="L26" s="23"/>
      <c r="M26"/>
      <c r="N26"/>
      <c r="O26"/>
    </row>
    <row r="27" spans="2:15" x14ac:dyDescent="0.25">
      <c r="D27" s="100" t="s">
        <v>77</v>
      </c>
      <c r="E27" s="2">
        <v>19</v>
      </c>
      <c r="F27" s="71">
        <v>17.5</v>
      </c>
      <c r="K27" s="69"/>
      <c r="L27" s="23"/>
      <c r="M27"/>
      <c r="N27"/>
      <c r="O27"/>
    </row>
    <row r="28" spans="2:15" x14ac:dyDescent="0.25">
      <c r="D28" s="65" t="s">
        <v>98</v>
      </c>
      <c r="E28" s="2">
        <v>19.5</v>
      </c>
      <c r="F28" s="71">
        <v>18</v>
      </c>
      <c r="K28" s="69"/>
      <c r="L28" s="23"/>
      <c r="M28"/>
      <c r="N28"/>
      <c r="O28"/>
    </row>
    <row r="29" spans="2:15" x14ac:dyDescent="0.25">
      <c r="D29" s="66" t="s">
        <v>78</v>
      </c>
      <c r="E29" s="67">
        <v>20</v>
      </c>
      <c r="F29" s="78">
        <v>18.5</v>
      </c>
      <c r="K29" s="69"/>
      <c r="L29" s="23"/>
      <c r="M29"/>
      <c r="N29"/>
      <c r="O29"/>
    </row>
    <row r="30" spans="2:15" x14ac:dyDescent="0.25">
      <c r="K30" s="69"/>
      <c r="L30" s="23"/>
      <c r="M30"/>
      <c r="N30"/>
      <c r="O30"/>
    </row>
    <row r="31" spans="2:15" x14ac:dyDescent="0.25">
      <c r="B31" s="425" t="s">
        <v>131</v>
      </c>
      <c r="C31" s="426"/>
      <c r="D31" s="427"/>
      <c r="K31" s="69"/>
      <c r="L31" s="23"/>
      <c r="M31"/>
      <c r="N31"/>
      <c r="O31"/>
    </row>
    <row r="32" spans="2:15" x14ac:dyDescent="0.25">
      <c r="B32" s="425" t="s">
        <v>60</v>
      </c>
      <c r="C32" s="187" t="str">
        <f>I20</f>
        <v>P1-01/09/20</v>
      </c>
      <c r="D32" s="197" t="str">
        <f>I21</f>
        <v>P2-01/09/20</v>
      </c>
      <c r="K32" s="69"/>
      <c r="L32" s="23"/>
      <c r="M32"/>
      <c r="N32"/>
      <c r="O32"/>
    </row>
    <row r="33" spans="2:15" x14ac:dyDescent="0.25">
      <c r="B33" s="406"/>
      <c r="C33" s="67" t="e">
        <f>_xlfn.STDEV.S(Calculs!B4:B203)</f>
        <v>#DIV/0!</v>
      </c>
      <c r="D33" s="78" t="e">
        <f>_xlfn.STDEV.S(Calculs!C4:C203)</f>
        <v>#DIV/0!</v>
      </c>
      <c r="K33" s="69"/>
      <c r="L33" s="23"/>
      <c r="M33"/>
      <c r="N33"/>
      <c r="O33"/>
    </row>
    <row r="34" spans="2:15" x14ac:dyDescent="0.25">
      <c r="B34" s="405" t="s">
        <v>132</v>
      </c>
      <c r="C34" s="2" t="str">
        <f>I20</f>
        <v>P1-01/09/20</v>
      </c>
      <c r="D34" s="71" t="str">
        <f>I21</f>
        <v>P2-01/09/20</v>
      </c>
      <c r="K34" s="69"/>
      <c r="L34" s="23"/>
      <c r="M34"/>
      <c r="N34"/>
      <c r="O34"/>
    </row>
    <row r="35" spans="2:15" x14ac:dyDescent="0.25">
      <c r="B35" s="406"/>
      <c r="C35" s="67" t="e">
        <f>_xlfn.STDEV.S(Calculs!D4:D203)</f>
        <v>#DIV/0!</v>
      </c>
      <c r="D35" s="78" t="e">
        <f>_xlfn.STDEV.S(Calculs!E4:E203)</f>
        <v>#DIV/0!</v>
      </c>
      <c r="K35" s="69"/>
      <c r="L35" s="23"/>
      <c r="M35"/>
      <c r="N35"/>
      <c r="O35"/>
    </row>
    <row r="36" spans="2:15" x14ac:dyDescent="0.25">
      <c r="K36" s="69"/>
      <c r="L36" s="23"/>
      <c r="M36"/>
      <c r="N36"/>
      <c r="O36"/>
    </row>
    <row r="37" spans="2:15" x14ac:dyDescent="0.25">
      <c r="K37" s="69"/>
      <c r="L37" s="23"/>
      <c r="M37"/>
      <c r="N37"/>
      <c r="O37"/>
    </row>
    <row r="38" spans="2:15" x14ac:dyDescent="0.25">
      <c r="K38" s="69"/>
      <c r="L38" s="23"/>
      <c r="M38"/>
      <c r="N38"/>
      <c r="O38"/>
    </row>
    <row r="39" spans="2:15" x14ac:dyDescent="0.25">
      <c r="K39" s="69"/>
      <c r="L39" s="23"/>
      <c r="M39"/>
      <c r="N39"/>
      <c r="O39"/>
    </row>
    <row r="40" spans="2:15" x14ac:dyDescent="0.25">
      <c r="K40" s="69"/>
      <c r="L40" s="23"/>
      <c r="M40"/>
      <c r="N40"/>
      <c r="O40"/>
    </row>
    <row r="41" spans="2:15" x14ac:dyDescent="0.25">
      <c r="K41" s="69"/>
      <c r="L41" s="23"/>
      <c r="M41"/>
      <c r="N41"/>
      <c r="O41"/>
    </row>
    <row r="42" spans="2:15" x14ac:dyDescent="0.25">
      <c r="K42" s="69"/>
      <c r="L42" s="23"/>
      <c r="M42"/>
      <c r="N42"/>
      <c r="O42"/>
    </row>
    <row r="43" spans="2:15" x14ac:dyDescent="0.25">
      <c r="K43" s="69"/>
      <c r="L43" s="23"/>
      <c r="M43"/>
      <c r="N43"/>
      <c r="O43"/>
    </row>
    <row r="44" spans="2:15" x14ac:dyDescent="0.25">
      <c r="K44" s="69"/>
      <c r="L44" s="23"/>
      <c r="M44"/>
      <c r="N44"/>
      <c r="O44"/>
    </row>
    <row r="45" spans="2:15" x14ac:dyDescent="0.25">
      <c r="K45" s="69"/>
      <c r="L45" s="23"/>
      <c r="M45"/>
      <c r="N45"/>
      <c r="O45"/>
    </row>
    <row r="46" spans="2:15" x14ac:dyDescent="0.25">
      <c r="K46" s="69"/>
      <c r="L46" s="23"/>
      <c r="M46"/>
      <c r="N46"/>
      <c r="O46"/>
    </row>
    <row r="47" spans="2:15" x14ac:dyDescent="0.25">
      <c r="K47" s="69"/>
      <c r="L47" s="23"/>
      <c r="M47"/>
      <c r="N47"/>
      <c r="O47"/>
    </row>
    <row r="48" spans="2:15" x14ac:dyDescent="0.25">
      <c r="K48" s="69"/>
      <c r="L48" s="23"/>
      <c r="M48"/>
      <c r="N48"/>
      <c r="O48"/>
    </row>
    <row r="49" spans="11:15" x14ac:dyDescent="0.25">
      <c r="K49" s="69"/>
      <c r="L49" s="23"/>
      <c r="M49"/>
      <c r="N49"/>
      <c r="O49"/>
    </row>
    <row r="50" spans="11:15" x14ac:dyDescent="0.25">
      <c r="K50" s="69"/>
      <c r="L50" s="23"/>
      <c r="M50"/>
      <c r="N50"/>
      <c r="O50"/>
    </row>
    <row r="51" spans="11:15" x14ac:dyDescent="0.25">
      <c r="K51" s="69"/>
      <c r="L51" s="23"/>
      <c r="M51"/>
      <c r="N51"/>
      <c r="O51"/>
    </row>
    <row r="52" spans="11:15" x14ac:dyDescent="0.25">
      <c r="K52" s="69"/>
      <c r="L52" s="23"/>
      <c r="M52"/>
      <c r="N52"/>
      <c r="O52"/>
    </row>
    <row r="53" spans="11:15" x14ac:dyDescent="0.25">
      <c r="K53" s="69"/>
      <c r="L53" s="23"/>
      <c r="M53"/>
      <c r="N53"/>
      <c r="O53"/>
    </row>
    <row r="54" spans="11:15" x14ac:dyDescent="0.25">
      <c r="K54" s="69"/>
      <c r="L54" s="23"/>
      <c r="M54"/>
      <c r="N54"/>
      <c r="O54"/>
    </row>
    <row r="55" spans="11:15" x14ac:dyDescent="0.25">
      <c r="K55" s="69"/>
      <c r="L55" s="23"/>
      <c r="M55"/>
      <c r="N55"/>
      <c r="O55"/>
    </row>
    <row r="56" spans="11:15" x14ac:dyDescent="0.25">
      <c r="K56" s="69"/>
      <c r="L56" s="23"/>
      <c r="M56"/>
      <c r="N56"/>
      <c r="O56"/>
    </row>
    <row r="57" spans="11:15" x14ac:dyDescent="0.25">
      <c r="K57" s="69"/>
      <c r="L57" s="23"/>
      <c r="M57"/>
      <c r="N57"/>
      <c r="O57"/>
    </row>
    <row r="58" spans="11:15" x14ac:dyDescent="0.25">
      <c r="K58" s="69"/>
      <c r="L58" s="23"/>
      <c r="M58"/>
      <c r="N58"/>
      <c r="O58"/>
    </row>
    <row r="59" spans="11:15" x14ac:dyDescent="0.25">
      <c r="K59" s="69"/>
      <c r="L59" s="23"/>
      <c r="M59"/>
      <c r="N59"/>
      <c r="O59"/>
    </row>
    <row r="60" spans="11:15" x14ac:dyDescent="0.25">
      <c r="K60" s="69"/>
      <c r="L60" s="23"/>
      <c r="M60"/>
      <c r="N60"/>
      <c r="O60"/>
    </row>
    <row r="61" spans="11:15" x14ac:dyDescent="0.25">
      <c r="K61" s="69"/>
      <c r="L61" s="23"/>
      <c r="M61"/>
      <c r="N61"/>
      <c r="O61"/>
    </row>
    <row r="62" spans="11:15" x14ac:dyDescent="0.25">
      <c r="K62" s="69"/>
      <c r="L62" s="23"/>
      <c r="M62"/>
      <c r="N62"/>
      <c r="O62"/>
    </row>
    <row r="63" spans="11:15" x14ac:dyDescent="0.25">
      <c r="K63" s="69"/>
      <c r="L63" s="23"/>
      <c r="M63"/>
      <c r="N63"/>
      <c r="O63"/>
    </row>
    <row r="64" spans="11:15" x14ac:dyDescent="0.25">
      <c r="K64" s="69"/>
      <c r="L64" s="23"/>
      <c r="M64"/>
      <c r="N64"/>
      <c r="O64"/>
    </row>
    <row r="65" spans="11:15" x14ac:dyDescent="0.25">
      <c r="K65" s="69"/>
      <c r="L65" s="23"/>
      <c r="M65"/>
      <c r="N65"/>
      <c r="O65"/>
    </row>
    <row r="66" spans="11:15" x14ac:dyDescent="0.25">
      <c r="K66" s="69"/>
      <c r="L66" s="23"/>
      <c r="M66"/>
      <c r="N66"/>
      <c r="O66"/>
    </row>
    <row r="67" spans="11:15" x14ac:dyDescent="0.25">
      <c r="K67" s="69"/>
      <c r="L67" s="23"/>
      <c r="M67"/>
      <c r="N67"/>
      <c r="O67"/>
    </row>
    <row r="68" spans="11:15" x14ac:dyDescent="0.25">
      <c r="K68" s="69"/>
      <c r="L68" s="23"/>
      <c r="M68"/>
      <c r="N68"/>
      <c r="O68"/>
    </row>
    <row r="69" spans="11:15" x14ac:dyDescent="0.25">
      <c r="K69" s="69"/>
      <c r="L69" s="23"/>
      <c r="M69"/>
      <c r="N69"/>
      <c r="O69"/>
    </row>
    <row r="70" spans="11:15" x14ac:dyDescent="0.25">
      <c r="K70" s="69"/>
      <c r="L70" s="23"/>
      <c r="M70"/>
      <c r="N70"/>
      <c r="O70"/>
    </row>
    <row r="71" spans="11:15" x14ac:dyDescent="0.25">
      <c r="K71" s="69"/>
      <c r="L71" s="23"/>
      <c r="M71"/>
      <c r="N71"/>
      <c r="O71"/>
    </row>
    <row r="72" spans="11:15" x14ac:dyDescent="0.25">
      <c r="K72" s="69"/>
      <c r="L72" s="23"/>
      <c r="M72"/>
      <c r="N72"/>
      <c r="O72"/>
    </row>
    <row r="73" spans="11:15" x14ac:dyDescent="0.25">
      <c r="K73" s="69"/>
      <c r="L73" s="23"/>
      <c r="M73"/>
      <c r="N73"/>
      <c r="O73"/>
    </row>
    <row r="74" spans="11:15" x14ac:dyDescent="0.25">
      <c r="K74" s="69"/>
      <c r="L74" s="23"/>
      <c r="M74"/>
      <c r="N74"/>
      <c r="O74"/>
    </row>
    <row r="75" spans="11:15" x14ac:dyDescent="0.25">
      <c r="K75" s="69"/>
      <c r="L75" s="23"/>
      <c r="M75"/>
      <c r="N75"/>
      <c r="O75"/>
    </row>
    <row r="76" spans="11:15" x14ac:dyDescent="0.25">
      <c r="K76" s="69"/>
      <c r="L76" s="23"/>
      <c r="M76"/>
      <c r="N76"/>
      <c r="O76"/>
    </row>
    <row r="77" spans="11:15" x14ac:dyDescent="0.25">
      <c r="K77" s="69"/>
      <c r="L77" s="23"/>
      <c r="M77"/>
      <c r="N77"/>
      <c r="O77"/>
    </row>
    <row r="78" spans="11:15" x14ac:dyDescent="0.25">
      <c r="K78" s="69"/>
      <c r="L78" s="23"/>
      <c r="M78"/>
      <c r="N78"/>
      <c r="O78"/>
    </row>
    <row r="79" spans="11:15" x14ac:dyDescent="0.25">
      <c r="K79" s="69"/>
      <c r="L79" s="23"/>
      <c r="M79"/>
      <c r="N79"/>
      <c r="O79"/>
    </row>
    <row r="80" spans="11:15" x14ac:dyDescent="0.25">
      <c r="K80" s="69"/>
      <c r="L80" s="23"/>
      <c r="M80"/>
      <c r="N80"/>
      <c r="O80"/>
    </row>
    <row r="81" spans="11:15" x14ac:dyDescent="0.25">
      <c r="K81" s="69"/>
      <c r="L81" s="23"/>
      <c r="M81"/>
      <c r="N81"/>
      <c r="O81"/>
    </row>
    <row r="82" spans="11:15" x14ac:dyDescent="0.25">
      <c r="K82" s="69"/>
      <c r="L82" s="23"/>
      <c r="M82"/>
      <c r="N82"/>
      <c r="O82"/>
    </row>
    <row r="83" spans="11:15" x14ac:dyDescent="0.25">
      <c r="K83" s="69"/>
      <c r="L83" s="23"/>
      <c r="M83"/>
      <c r="N83"/>
      <c r="O83"/>
    </row>
    <row r="84" spans="11:15" x14ac:dyDescent="0.25">
      <c r="K84" s="69"/>
      <c r="L84" s="23"/>
      <c r="M84"/>
      <c r="N84"/>
      <c r="O84"/>
    </row>
    <row r="85" spans="11:15" x14ac:dyDescent="0.25">
      <c r="K85" s="69"/>
      <c r="L85" s="23"/>
      <c r="M85"/>
      <c r="N85"/>
      <c r="O85"/>
    </row>
    <row r="86" spans="11:15" x14ac:dyDescent="0.25">
      <c r="K86" s="69"/>
      <c r="L86" s="23"/>
      <c r="M86"/>
      <c r="N86"/>
      <c r="O86"/>
    </row>
    <row r="87" spans="11:15" x14ac:dyDescent="0.25">
      <c r="K87" s="69"/>
      <c r="L87" s="23"/>
      <c r="M87"/>
      <c r="N87"/>
      <c r="O87"/>
    </row>
    <row r="88" spans="11:15" x14ac:dyDescent="0.25">
      <c r="K88" s="69"/>
      <c r="L88" s="23"/>
      <c r="M88"/>
      <c r="N88"/>
      <c r="O88"/>
    </row>
    <row r="89" spans="11:15" x14ac:dyDescent="0.25">
      <c r="K89" s="69"/>
      <c r="L89" s="23"/>
      <c r="M89"/>
      <c r="N89"/>
      <c r="O89"/>
    </row>
    <row r="90" spans="11:15" x14ac:dyDescent="0.25">
      <c r="K90" s="69"/>
      <c r="L90" s="23"/>
      <c r="M90"/>
      <c r="N90"/>
      <c r="O90"/>
    </row>
    <row r="91" spans="11:15" x14ac:dyDescent="0.25">
      <c r="K91" s="69"/>
      <c r="L91" s="23"/>
      <c r="M91"/>
      <c r="N91"/>
      <c r="O91"/>
    </row>
    <row r="92" spans="11:15" x14ac:dyDescent="0.25">
      <c r="K92" s="69"/>
      <c r="L92" s="23"/>
      <c r="M92"/>
      <c r="N92"/>
      <c r="O92"/>
    </row>
    <row r="93" spans="11:15" x14ac:dyDescent="0.25">
      <c r="K93" s="69"/>
      <c r="L93" s="23"/>
      <c r="M93"/>
      <c r="N93"/>
      <c r="O93"/>
    </row>
    <row r="94" spans="11:15" x14ac:dyDescent="0.25">
      <c r="K94" s="69"/>
      <c r="L94" s="23"/>
      <c r="M94"/>
      <c r="N94"/>
      <c r="O94"/>
    </row>
    <row r="95" spans="11:15" x14ac:dyDescent="0.25">
      <c r="K95" s="69"/>
      <c r="L95" s="23"/>
      <c r="M95"/>
      <c r="N95"/>
      <c r="O95"/>
    </row>
    <row r="96" spans="11:15" x14ac:dyDescent="0.25">
      <c r="K96" s="69"/>
      <c r="L96" s="23"/>
      <c r="M96"/>
      <c r="N96"/>
      <c r="O96"/>
    </row>
    <row r="97" spans="11:15" x14ac:dyDescent="0.25">
      <c r="K97" s="69"/>
      <c r="L97" s="23"/>
      <c r="M97"/>
      <c r="N97"/>
      <c r="O97"/>
    </row>
    <row r="98" spans="11:15" x14ac:dyDescent="0.25">
      <c r="K98" s="69"/>
      <c r="L98" s="23"/>
      <c r="M98"/>
      <c r="N98"/>
      <c r="O98"/>
    </row>
    <row r="99" spans="11:15" x14ac:dyDescent="0.25">
      <c r="K99" s="69"/>
      <c r="L99" s="23"/>
      <c r="M99"/>
      <c r="N99"/>
      <c r="O99"/>
    </row>
    <row r="100" spans="11:15" x14ac:dyDescent="0.25">
      <c r="K100" s="69"/>
      <c r="L100" s="23"/>
      <c r="M100"/>
      <c r="N100"/>
      <c r="O100"/>
    </row>
    <row r="101" spans="11:15" x14ac:dyDescent="0.25">
      <c r="K101" s="69"/>
      <c r="L101" s="23"/>
      <c r="M101"/>
      <c r="N101"/>
      <c r="O101"/>
    </row>
    <row r="102" spans="11:15" x14ac:dyDescent="0.25">
      <c r="K102" s="69"/>
      <c r="L102" s="23"/>
      <c r="M102"/>
      <c r="N102"/>
      <c r="O102"/>
    </row>
    <row r="103" spans="11:15" x14ac:dyDescent="0.25">
      <c r="K103" s="69"/>
      <c r="L103" s="23"/>
      <c r="M103"/>
      <c r="N103"/>
      <c r="O103"/>
    </row>
    <row r="104" spans="11:15" x14ac:dyDescent="0.25">
      <c r="K104" s="69"/>
      <c r="L104" s="23"/>
      <c r="M104"/>
      <c r="N104"/>
      <c r="O104"/>
    </row>
    <row r="105" spans="11:15" x14ac:dyDescent="0.25">
      <c r="K105" s="69"/>
      <c r="L105" s="23"/>
      <c r="M105"/>
      <c r="N105"/>
      <c r="O105"/>
    </row>
    <row r="106" spans="11:15" x14ac:dyDescent="0.25">
      <c r="K106" s="69"/>
      <c r="L106" s="23"/>
      <c r="M106"/>
      <c r="N106"/>
      <c r="O106"/>
    </row>
    <row r="107" spans="11:15" x14ac:dyDescent="0.25">
      <c r="K107" s="69"/>
      <c r="L107" s="23"/>
      <c r="M107"/>
      <c r="N107"/>
      <c r="O107"/>
    </row>
    <row r="108" spans="11:15" x14ac:dyDescent="0.25">
      <c r="K108" s="69"/>
      <c r="L108" s="23"/>
      <c r="M108"/>
      <c r="N108"/>
      <c r="O108"/>
    </row>
    <row r="109" spans="11:15" x14ac:dyDescent="0.25">
      <c r="K109" s="69"/>
      <c r="L109" s="23"/>
      <c r="M109"/>
      <c r="N109"/>
      <c r="O109"/>
    </row>
    <row r="110" spans="11:15" x14ac:dyDescent="0.25">
      <c r="K110" s="69"/>
      <c r="L110" s="23"/>
      <c r="M110"/>
      <c r="N110"/>
      <c r="O110"/>
    </row>
    <row r="111" spans="11:15" x14ac:dyDescent="0.25">
      <c r="K111" s="69"/>
      <c r="L111" s="23"/>
      <c r="M111"/>
      <c r="N111"/>
      <c r="O111"/>
    </row>
    <row r="112" spans="11:15" x14ac:dyDescent="0.25">
      <c r="K112" s="69"/>
      <c r="L112" s="23"/>
      <c r="M112"/>
      <c r="N112"/>
      <c r="O112"/>
    </row>
    <row r="113" spans="11:15" x14ac:dyDescent="0.25">
      <c r="K113" s="69"/>
      <c r="L113" s="23"/>
      <c r="M113"/>
      <c r="N113"/>
      <c r="O113"/>
    </row>
    <row r="114" spans="11:15" x14ac:dyDescent="0.25">
      <c r="K114" s="69"/>
      <c r="L114" s="23"/>
      <c r="M114"/>
      <c r="N114"/>
      <c r="O114"/>
    </row>
    <row r="115" spans="11:15" x14ac:dyDescent="0.25">
      <c r="K115" s="69"/>
      <c r="L115" s="23"/>
      <c r="M115"/>
      <c r="N115"/>
      <c r="O115"/>
    </row>
    <row r="116" spans="11:15" x14ac:dyDescent="0.25">
      <c r="K116" s="69"/>
      <c r="L116" s="23"/>
      <c r="M116"/>
      <c r="N116"/>
      <c r="O116"/>
    </row>
    <row r="117" spans="11:15" x14ac:dyDescent="0.25">
      <c r="K117" s="69"/>
      <c r="L117" s="23"/>
      <c r="M117"/>
      <c r="N117"/>
      <c r="O117"/>
    </row>
    <row r="118" spans="11:15" x14ac:dyDescent="0.25">
      <c r="K118" s="69"/>
      <c r="L118" s="23"/>
      <c r="M118"/>
      <c r="N118"/>
      <c r="O118"/>
    </row>
    <row r="119" spans="11:15" x14ac:dyDescent="0.25">
      <c r="K119" s="69"/>
      <c r="L119" s="23"/>
      <c r="M119"/>
      <c r="N119"/>
      <c r="O119"/>
    </row>
    <row r="120" spans="11:15" x14ac:dyDescent="0.25">
      <c r="K120" s="69"/>
      <c r="L120" s="23"/>
      <c r="M120"/>
      <c r="N120"/>
      <c r="O120"/>
    </row>
    <row r="121" spans="11:15" x14ac:dyDescent="0.25">
      <c r="K121" s="69"/>
      <c r="L121" s="23"/>
      <c r="M121"/>
      <c r="N121"/>
      <c r="O121"/>
    </row>
    <row r="122" spans="11:15" x14ac:dyDescent="0.25">
      <c r="K122" s="69"/>
      <c r="L122" s="23"/>
      <c r="M122"/>
      <c r="N122"/>
      <c r="O122"/>
    </row>
    <row r="123" spans="11:15" x14ac:dyDescent="0.25">
      <c r="K123" s="69"/>
      <c r="L123" s="23"/>
      <c r="M123"/>
      <c r="N123"/>
      <c r="O123"/>
    </row>
    <row r="124" spans="11:15" x14ac:dyDescent="0.25">
      <c r="K124" s="69"/>
      <c r="L124" s="23"/>
      <c r="M124"/>
      <c r="N124"/>
      <c r="O124"/>
    </row>
    <row r="125" spans="11:15" x14ac:dyDescent="0.25">
      <c r="K125" s="69"/>
      <c r="L125" s="23"/>
      <c r="M125"/>
      <c r="N125"/>
      <c r="O125"/>
    </row>
    <row r="126" spans="11:15" x14ac:dyDescent="0.25">
      <c r="K126" s="69"/>
      <c r="L126" s="23"/>
      <c r="M126"/>
      <c r="N126"/>
      <c r="O126"/>
    </row>
    <row r="127" spans="11:15" x14ac:dyDescent="0.25">
      <c r="K127" s="69"/>
      <c r="L127" s="23"/>
      <c r="M127"/>
      <c r="N127"/>
      <c r="O127"/>
    </row>
    <row r="128" spans="11:15" x14ac:dyDescent="0.25">
      <c r="K128" s="69"/>
      <c r="L128" s="23"/>
      <c r="M128"/>
      <c r="N128"/>
      <c r="O128"/>
    </row>
    <row r="129" spans="11:15" x14ac:dyDescent="0.25">
      <c r="K129" s="69"/>
      <c r="L129" s="23"/>
      <c r="M129"/>
      <c r="N129"/>
      <c r="O129"/>
    </row>
    <row r="130" spans="11:15" x14ac:dyDescent="0.25">
      <c r="K130" s="69"/>
      <c r="L130" s="23"/>
      <c r="M130"/>
      <c r="N130"/>
      <c r="O130"/>
    </row>
    <row r="131" spans="11:15" x14ac:dyDescent="0.25">
      <c r="K131" s="69"/>
      <c r="L131" s="23"/>
      <c r="M131"/>
      <c r="N131"/>
      <c r="O131"/>
    </row>
    <row r="132" spans="11:15" x14ac:dyDescent="0.25">
      <c r="K132" s="69"/>
      <c r="L132" s="23"/>
      <c r="M132"/>
      <c r="N132"/>
      <c r="O132"/>
    </row>
    <row r="133" spans="11:15" x14ac:dyDescent="0.25">
      <c r="K133" s="69"/>
      <c r="L133" s="23"/>
      <c r="M133"/>
      <c r="N133"/>
      <c r="O133"/>
    </row>
    <row r="134" spans="11:15" x14ac:dyDescent="0.25">
      <c r="K134" s="69"/>
      <c r="L134" s="23"/>
      <c r="M134"/>
      <c r="N134"/>
      <c r="O134"/>
    </row>
    <row r="135" spans="11:15" x14ac:dyDescent="0.25">
      <c r="K135" s="69"/>
      <c r="L135" s="23"/>
      <c r="M135"/>
      <c r="N135"/>
      <c r="O135"/>
    </row>
    <row r="136" spans="11:15" x14ac:dyDescent="0.25">
      <c r="K136" s="69"/>
      <c r="L136" s="23"/>
      <c r="M136"/>
      <c r="N136"/>
      <c r="O136"/>
    </row>
    <row r="137" spans="11:15" x14ac:dyDescent="0.25">
      <c r="K137" s="69"/>
      <c r="L137" s="23"/>
      <c r="M137"/>
      <c r="N137"/>
      <c r="O137"/>
    </row>
    <row r="138" spans="11:15" x14ac:dyDescent="0.25">
      <c r="K138" s="69"/>
      <c r="L138" s="23"/>
      <c r="M138"/>
      <c r="N138"/>
      <c r="O138"/>
    </row>
    <row r="139" spans="11:15" x14ac:dyDescent="0.25">
      <c r="K139" s="69"/>
      <c r="L139" s="23"/>
      <c r="M139"/>
      <c r="N139"/>
      <c r="O139"/>
    </row>
    <row r="140" spans="11:15" x14ac:dyDescent="0.25">
      <c r="K140" s="69"/>
      <c r="L140" s="23"/>
      <c r="M140"/>
      <c r="N140"/>
      <c r="O140"/>
    </row>
    <row r="141" spans="11:15" x14ac:dyDescent="0.25">
      <c r="K141" s="69"/>
      <c r="L141" s="23"/>
      <c r="M141"/>
      <c r="N141"/>
      <c r="O141"/>
    </row>
    <row r="142" spans="11:15" x14ac:dyDescent="0.25">
      <c r="K142" s="69"/>
      <c r="L142" s="23"/>
      <c r="M142"/>
      <c r="N142"/>
      <c r="O142"/>
    </row>
    <row r="143" spans="11:15" x14ac:dyDescent="0.25">
      <c r="K143" s="69"/>
      <c r="L143" s="23"/>
      <c r="M143"/>
      <c r="N143"/>
      <c r="O143"/>
    </row>
    <row r="144" spans="11:15" x14ac:dyDescent="0.25">
      <c r="K144" s="69"/>
      <c r="L144" s="23"/>
      <c r="M144"/>
      <c r="N144"/>
      <c r="O144"/>
    </row>
    <row r="145" spans="11:15" x14ac:dyDescent="0.25">
      <c r="K145" s="69"/>
      <c r="L145" s="23"/>
      <c r="M145"/>
      <c r="N145"/>
      <c r="O145"/>
    </row>
    <row r="146" spans="11:15" x14ac:dyDescent="0.25">
      <c r="K146" s="69"/>
      <c r="L146" s="23"/>
      <c r="M146"/>
      <c r="N146"/>
      <c r="O146"/>
    </row>
    <row r="147" spans="11:15" x14ac:dyDescent="0.25">
      <c r="K147" s="69"/>
      <c r="L147" s="23"/>
      <c r="M147"/>
      <c r="N147"/>
      <c r="O147"/>
    </row>
    <row r="148" spans="11:15" x14ac:dyDescent="0.25">
      <c r="K148" s="69"/>
      <c r="L148" s="23"/>
      <c r="M148"/>
      <c r="N148"/>
      <c r="O148"/>
    </row>
    <row r="149" spans="11:15" x14ac:dyDescent="0.25">
      <c r="K149" s="69"/>
      <c r="L149" s="23"/>
      <c r="M149"/>
      <c r="N149"/>
      <c r="O149"/>
    </row>
    <row r="150" spans="11:15" x14ac:dyDescent="0.25">
      <c r="K150" s="69"/>
      <c r="L150" s="23"/>
      <c r="M150"/>
      <c r="N150"/>
      <c r="O150"/>
    </row>
    <row r="151" spans="11:15" x14ac:dyDescent="0.25">
      <c r="K151" s="69"/>
      <c r="L151" s="23"/>
      <c r="M151"/>
      <c r="N151"/>
      <c r="O151"/>
    </row>
    <row r="152" spans="11:15" x14ac:dyDescent="0.25">
      <c r="K152" s="69"/>
      <c r="L152" s="23"/>
      <c r="M152"/>
      <c r="N152"/>
      <c r="O152"/>
    </row>
    <row r="153" spans="11:15" x14ac:dyDescent="0.25">
      <c r="K153" s="69"/>
      <c r="L153" s="23"/>
      <c r="M153"/>
      <c r="N153"/>
      <c r="O153"/>
    </row>
    <row r="154" spans="11:15" x14ac:dyDescent="0.25">
      <c r="K154" s="69"/>
      <c r="L154" s="23"/>
      <c r="M154"/>
      <c r="N154"/>
      <c r="O154"/>
    </row>
    <row r="155" spans="11:15" x14ac:dyDescent="0.25">
      <c r="K155" s="69"/>
      <c r="L155" s="23"/>
      <c r="M155"/>
      <c r="N155"/>
      <c r="O155"/>
    </row>
    <row r="156" spans="11:15" x14ac:dyDescent="0.25">
      <c r="K156" s="69"/>
      <c r="L156" s="23"/>
      <c r="M156"/>
      <c r="N156"/>
      <c r="O156"/>
    </row>
    <row r="157" spans="11:15" x14ac:dyDescent="0.25">
      <c r="K157" s="69"/>
      <c r="L157" s="23"/>
      <c r="M157"/>
      <c r="N157"/>
      <c r="O157"/>
    </row>
    <row r="158" spans="11:15" x14ac:dyDescent="0.25">
      <c r="K158" s="69"/>
      <c r="L158" s="23"/>
      <c r="M158"/>
      <c r="N158"/>
      <c r="O158"/>
    </row>
    <row r="159" spans="11:15" x14ac:dyDescent="0.25">
      <c r="K159" s="69"/>
      <c r="L159" s="23"/>
      <c r="M159"/>
      <c r="N159"/>
      <c r="O159"/>
    </row>
    <row r="160" spans="11:15" x14ac:dyDescent="0.25">
      <c r="K160" s="69"/>
      <c r="L160" s="23"/>
      <c r="M160"/>
      <c r="N160"/>
      <c r="O160"/>
    </row>
    <row r="161" spans="11:15" x14ac:dyDescent="0.25">
      <c r="K161" s="69"/>
      <c r="L161" s="23"/>
      <c r="M161"/>
      <c r="N161"/>
      <c r="O161"/>
    </row>
    <row r="162" spans="11:15" x14ac:dyDescent="0.25">
      <c r="K162" s="69"/>
      <c r="L162" s="23"/>
      <c r="M162"/>
      <c r="N162"/>
      <c r="O162"/>
    </row>
    <row r="163" spans="11:15" x14ac:dyDescent="0.25">
      <c r="K163" s="69"/>
      <c r="L163" s="23"/>
      <c r="M163"/>
      <c r="N163"/>
      <c r="O163"/>
    </row>
    <row r="164" spans="11:15" x14ac:dyDescent="0.25">
      <c r="K164" s="69"/>
      <c r="L164" s="23"/>
      <c r="M164"/>
      <c r="N164"/>
      <c r="O164"/>
    </row>
    <row r="165" spans="11:15" x14ac:dyDescent="0.25">
      <c r="K165" s="69"/>
      <c r="L165" s="23"/>
      <c r="M165"/>
      <c r="N165"/>
      <c r="O165"/>
    </row>
    <row r="166" spans="11:15" x14ac:dyDescent="0.25">
      <c r="K166" s="69"/>
      <c r="L166" s="23"/>
      <c r="M166"/>
      <c r="N166"/>
      <c r="O166"/>
    </row>
    <row r="167" spans="11:15" x14ac:dyDescent="0.25">
      <c r="K167" s="69"/>
      <c r="L167" s="23"/>
      <c r="M167"/>
      <c r="N167"/>
      <c r="O167"/>
    </row>
    <row r="168" spans="11:15" x14ac:dyDescent="0.25">
      <c r="K168" s="69"/>
      <c r="L168" s="23"/>
      <c r="M168"/>
      <c r="N168"/>
      <c r="O168"/>
    </row>
    <row r="169" spans="11:15" x14ac:dyDescent="0.25">
      <c r="K169" s="69"/>
      <c r="L169" s="23"/>
      <c r="M169"/>
      <c r="N169"/>
      <c r="O169"/>
    </row>
    <row r="170" spans="11:15" x14ac:dyDescent="0.25">
      <c r="K170" s="69"/>
      <c r="L170" s="23"/>
      <c r="M170"/>
      <c r="N170"/>
      <c r="O170"/>
    </row>
    <row r="171" spans="11:15" x14ac:dyDescent="0.25">
      <c r="K171" s="69"/>
      <c r="L171" s="23"/>
      <c r="M171"/>
      <c r="N171"/>
      <c r="O171"/>
    </row>
    <row r="172" spans="11:15" x14ac:dyDescent="0.25">
      <c r="K172" s="69"/>
      <c r="L172" s="23"/>
      <c r="M172"/>
      <c r="N172"/>
      <c r="O172"/>
    </row>
    <row r="173" spans="11:15" x14ac:dyDescent="0.25">
      <c r="K173" s="69"/>
      <c r="L173" s="23"/>
      <c r="M173"/>
      <c r="N173"/>
      <c r="O173"/>
    </row>
    <row r="174" spans="11:15" x14ac:dyDescent="0.25">
      <c r="K174" s="69"/>
      <c r="L174" s="23"/>
      <c r="M174"/>
      <c r="N174"/>
      <c r="O174"/>
    </row>
    <row r="175" spans="11:15" x14ac:dyDescent="0.25">
      <c r="K175" s="69"/>
      <c r="L175" s="23"/>
      <c r="M175"/>
      <c r="N175"/>
      <c r="O175"/>
    </row>
    <row r="176" spans="11:15" x14ac:dyDescent="0.25">
      <c r="K176" s="69"/>
      <c r="L176" s="23"/>
      <c r="M176"/>
      <c r="N176"/>
      <c r="O176"/>
    </row>
    <row r="177" spans="11:15" x14ac:dyDescent="0.25">
      <c r="K177" s="69"/>
      <c r="L177" s="23"/>
      <c r="M177"/>
      <c r="N177"/>
      <c r="O177"/>
    </row>
    <row r="178" spans="11:15" x14ac:dyDescent="0.25">
      <c r="K178" s="69"/>
      <c r="L178" s="23"/>
      <c r="M178"/>
      <c r="N178"/>
      <c r="O178"/>
    </row>
    <row r="179" spans="11:15" x14ac:dyDescent="0.25">
      <c r="K179" s="69"/>
      <c r="L179" s="23"/>
      <c r="M179"/>
      <c r="N179"/>
      <c r="O179"/>
    </row>
    <row r="180" spans="11:15" x14ac:dyDescent="0.25">
      <c r="K180" s="69"/>
      <c r="L180" s="23"/>
      <c r="M180"/>
      <c r="N180"/>
      <c r="O180"/>
    </row>
    <row r="181" spans="11:15" x14ac:dyDescent="0.25">
      <c r="K181" s="69"/>
      <c r="L181" s="23"/>
      <c r="M181"/>
      <c r="N181"/>
      <c r="O181"/>
    </row>
    <row r="182" spans="11:15" x14ac:dyDescent="0.25">
      <c r="K182" s="69"/>
      <c r="L182" s="23"/>
      <c r="M182"/>
      <c r="N182"/>
      <c r="O182"/>
    </row>
    <row r="183" spans="11:15" x14ac:dyDescent="0.25">
      <c r="K183" s="69"/>
      <c r="L183" s="23"/>
      <c r="M183"/>
      <c r="N183"/>
      <c r="O183"/>
    </row>
    <row r="184" spans="11:15" x14ac:dyDescent="0.25">
      <c r="K184" s="69"/>
      <c r="L184" s="23"/>
      <c r="M184"/>
      <c r="N184"/>
      <c r="O184"/>
    </row>
    <row r="185" spans="11:15" x14ac:dyDescent="0.25">
      <c r="K185" s="69"/>
      <c r="L185" s="23"/>
      <c r="M185"/>
      <c r="N185"/>
      <c r="O185"/>
    </row>
    <row r="186" spans="11:15" x14ac:dyDescent="0.25">
      <c r="K186" s="69"/>
      <c r="L186" s="23"/>
      <c r="M186"/>
      <c r="N186"/>
      <c r="O186"/>
    </row>
    <row r="187" spans="11:15" x14ac:dyDescent="0.25">
      <c r="K187" s="69"/>
      <c r="L187" s="23"/>
      <c r="M187"/>
      <c r="N187"/>
      <c r="O187"/>
    </row>
    <row r="188" spans="11:15" x14ac:dyDescent="0.25">
      <c r="K188" s="69"/>
      <c r="L188" s="23"/>
      <c r="M188"/>
      <c r="N188"/>
      <c r="O188"/>
    </row>
    <row r="189" spans="11:15" x14ac:dyDescent="0.25">
      <c r="K189" s="69"/>
      <c r="L189" s="23"/>
      <c r="M189"/>
      <c r="N189"/>
      <c r="O189"/>
    </row>
    <row r="190" spans="11:15" x14ac:dyDescent="0.25">
      <c r="K190" s="69"/>
      <c r="L190" s="23"/>
      <c r="M190"/>
      <c r="N190"/>
      <c r="O190"/>
    </row>
    <row r="191" spans="11:15" x14ac:dyDescent="0.25">
      <c r="K191" s="69"/>
      <c r="L191" s="23"/>
      <c r="M191"/>
      <c r="N191"/>
      <c r="O191"/>
    </row>
    <row r="192" spans="11:15" x14ac:dyDescent="0.25">
      <c r="K192" s="69"/>
      <c r="L192" s="23"/>
      <c r="M192"/>
      <c r="N192"/>
      <c r="O192"/>
    </row>
    <row r="193" spans="11:15" x14ac:dyDescent="0.25">
      <c r="K193" s="69"/>
      <c r="L193" s="23"/>
      <c r="M193"/>
      <c r="N193"/>
      <c r="O193"/>
    </row>
    <row r="194" spans="11:15" x14ac:dyDescent="0.25">
      <c r="K194" s="69"/>
      <c r="L194" s="23"/>
      <c r="M194"/>
      <c r="N194"/>
      <c r="O194"/>
    </row>
    <row r="195" spans="11:15" x14ac:dyDescent="0.25">
      <c r="K195" s="69"/>
      <c r="L195" s="23"/>
      <c r="M195"/>
      <c r="N195"/>
      <c r="O195"/>
    </row>
    <row r="196" spans="11:15" x14ac:dyDescent="0.25">
      <c r="K196" s="69"/>
      <c r="L196" s="23"/>
      <c r="M196"/>
      <c r="N196"/>
      <c r="O196"/>
    </row>
    <row r="197" spans="11:15" x14ac:dyDescent="0.25">
      <c r="K197" s="69"/>
      <c r="L197" s="23"/>
      <c r="M197"/>
      <c r="N197"/>
      <c r="O197"/>
    </row>
    <row r="198" spans="11:15" x14ac:dyDescent="0.25">
      <c r="K198" s="69"/>
      <c r="L198" s="23"/>
      <c r="M198"/>
      <c r="N198"/>
      <c r="O198"/>
    </row>
    <row r="199" spans="11:15" x14ac:dyDescent="0.25">
      <c r="K199" s="69"/>
      <c r="L199" s="23"/>
      <c r="M199"/>
      <c r="N199"/>
      <c r="O199"/>
    </row>
    <row r="200" spans="11:15" x14ac:dyDescent="0.25">
      <c r="K200" s="69"/>
      <c r="L200" s="23"/>
      <c r="M200"/>
      <c r="N200"/>
      <c r="O200"/>
    </row>
    <row r="201" spans="11:15" x14ac:dyDescent="0.25">
      <c r="K201" s="69"/>
      <c r="L201" s="23"/>
      <c r="M201"/>
      <c r="N201"/>
      <c r="O201"/>
    </row>
    <row r="202" spans="11:15" x14ac:dyDescent="0.25">
      <c r="K202" s="69"/>
      <c r="L202" s="23"/>
      <c r="M202"/>
      <c r="N202"/>
      <c r="O202"/>
    </row>
    <row r="203" spans="11:15" x14ac:dyDescent="0.25">
      <c r="K203" s="69"/>
      <c r="L203" s="23"/>
      <c r="M203"/>
      <c r="N203"/>
      <c r="O203"/>
    </row>
    <row r="204" spans="11:15" x14ac:dyDescent="0.25">
      <c r="K204" s="69"/>
      <c r="L204" s="23"/>
      <c r="M204"/>
      <c r="N204"/>
      <c r="O204"/>
    </row>
    <row r="205" spans="11:15" x14ac:dyDescent="0.25">
      <c r="K205" s="69"/>
      <c r="L205" s="23"/>
      <c r="M205"/>
      <c r="N205"/>
      <c r="O205"/>
    </row>
    <row r="206" spans="11:15" x14ac:dyDescent="0.25">
      <c r="K206" s="69"/>
      <c r="L206" s="23"/>
      <c r="M206"/>
      <c r="N206"/>
      <c r="O206"/>
    </row>
    <row r="207" spans="11:15" x14ac:dyDescent="0.25">
      <c r="K207"/>
      <c r="L207"/>
      <c r="M207"/>
      <c r="N207"/>
      <c r="O207"/>
    </row>
    <row r="208" spans="11:15" x14ac:dyDescent="0.25">
      <c r="K208"/>
      <c r="L208"/>
      <c r="M208"/>
      <c r="N208"/>
      <c r="O208"/>
    </row>
  </sheetData>
  <mergeCells count="21">
    <mergeCell ref="D13:E13"/>
    <mergeCell ref="B13:C13"/>
    <mergeCell ref="B31:D31"/>
    <mergeCell ref="D19:F19"/>
    <mergeCell ref="B32:B33"/>
    <mergeCell ref="K2:P2"/>
    <mergeCell ref="B34:B35"/>
    <mergeCell ref="D25:F25"/>
    <mergeCell ref="H13:I13"/>
    <mergeCell ref="B2:I2"/>
    <mergeCell ref="B7:I7"/>
    <mergeCell ref="B12:I12"/>
    <mergeCell ref="D8:E8"/>
    <mergeCell ref="B8:C8"/>
    <mergeCell ref="B3:C3"/>
    <mergeCell ref="D3:E3"/>
    <mergeCell ref="F3:G3"/>
    <mergeCell ref="H3:I3"/>
    <mergeCell ref="H8:I8"/>
    <mergeCell ref="F8:G8"/>
    <mergeCell ref="F13:G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203"/>
  <sheetViews>
    <sheetView workbookViewId="0">
      <selection activeCell="H9" sqref="H9"/>
    </sheetView>
  </sheetViews>
  <sheetFormatPr baseColWidth="10" defaultRowHeight="15" x14ac:dyDescent="0.25"/>
  <sheetData>
    <row r="2" spans="1:5" x14ac:dyDescent="0.25">
      <c r="B2" s="431" t="s">
        <v>94</v>
      </c>
      <c r="C2" s="402"/>
      <c r="D2" s="432" t="s">
        <v>2</v>
      </c>
      <c r="E2" s="433"/>
    </row>
    <row r="3" spans="1:5" x14ac:dyDescent="0.25">
      <c r="B3" s="3" t="str">
        <f>Autres!I20</f>
        <v>P1-01/09/20</v>
      </c>
      <c r="C3" s="194" t="str">
        <f>Autres!I21</f>
        <v>P2-01/09/20</v>
      </c>
      <c r="D3" s="67" t="str">
        <f>Autres!I20</f>
        <v>P1-01/09/20</v>
      </c>
      <c r="E3" s="78" t="str">
        <f>Autres!I21</f>
        <v>P2-01/09/20</v>
      </c>
    </row>
    <row r="4" spans="1:5" x14ac:dyDescent="0.25">
      <c r="A4">
        <v>1</v>
      </c>
      <c r="B4" s="193">
        <f>IF(Tableau2[[#This Row],[Lot]]=Autres!$I$20,Tableau2[[#This Row],[Poids]],"")</f>
        <v>49</v>
      </c>
      <c r="C4" s="194" t="str">
        <f>IF(Tableau2[[#This Row],[Lot]]=Autres!$I$21,Tableau2[[#This Row],[Poids]],"")</f>
        <v/>
      </c>
      <c r="D4" s="193" t="str">
        <f>IF(Tableau2[[#This Row],[Lot]]=Autres!$I$20,Tableau2[[#This Row],[Longueur (cm)]],"")</f>
        <v/>
      </c>
      <c r="E4" s="194" t="str">
        <f>IF(Tableau2[[#This Row],[Lot]]=Autres!$I$21,Tableau2[[#This Row],[Longueur (cm)]],"")</f>
        <v/>
      </c>
    </row>
    <row r="5" spans="1:5" x14ac:dyDescent="0.25">
      <c r="A5">
        <v>2</v>
      </c>
      <c r="B5" s="193" t="str">
        <f>IF(Tableau2[[#This Row],[Lot]]=Autres!$I$20,Tableau2[[#This Row],[Poids]],"")</f>
        <v/>
      </c>
      <c r="C5" s="194">
        <f>IF(Tableau2[[#This Row],[Lot]]=Autres!$I$21,Tableau2[[#This Row],[Poids]],"")</f>
        <v>45</v>
      </c>
      <c r="D5" s="193" t="str">
        <f>IF(Tableau2[[#This Row],[Lot]]=Autres!$I$20,Tableau2[[#This Row],[Longueur (cm)]],"")</f>
        <v/>
      </c>
      <c r="E5" s="194" t="str">
        <f>IF(Tableau2[[#This Row],[Lot]]=Autres!$I$21,Tableau2[[#This Row],[Longueur (cm)]],"")</f>
        <v/>
      </c>
    </row>
    <row r="6" spans="1:5" x14ac:dyDescent="0.25">
      <c r="A6">
        <v>3</v>
      </c>
      <c r="B6" s="193" t="str">
        <f>IF(Tableau2[[#This Row],[Lot]]=Autres!$I$20,Tableau2[[#This Row],[Poids]],"")</f>
        <v/>
      </c>
      <c r="C6" s="194" t="str">
        <f>IF(Tableau2[[#This Row],[Lot]]=Autres!$I$21,Tableau2[[#This Row],[Poids]],"")</f>
        <v/>
      </c>
      <c r="D6" s="193" t="str">
        <f>IF(Tableau2[[#This Row],[Lot]]=Autres!$I$20,Tableau2[[#This Row],[Longueur (cm)]],"")</f>
        <v/>
      </c>
      <c r="E6" s="194" t="str">
        <f>IF(Tableau2[[#This Row],[Lot]]=Autres!$I$21,Tableau2[[#This Row],[Longueur (cm)]],"")</f>
        <v/>
      </c>
    </row>
    <row r="7" spans="1:5" x14ac:dyDescent="0.25">
      <c r="A7">
        <v>4</v>
      </c>
      <c r="B7" s="193" t="str">
        <f>IF(Tableau2[[#This Row],[Lot]]=Autres!$I$20,Tableau2[[#This Row],[Poids]],"")</f>
        <v/>
      </c>
      <c r="C7" s="194" t="str">
        <f>IF(Tableau2[[#This Row],[Lot]]=Autres!$I$21,Tableau2[[#This Row],[Poids]],"")</f>
        <v/>
      </c>
      <c r="D7" s="193" t="str">
        <f>IF(Tableau2[[#This Row],[Lot]]=Autres!$I$20,Tableau2[[#This Row],[Longueur (cm)]],"")</f>
        <v/>
      </c>
      <c r="E7" s="194" t="str">
        <f>IF(Tableau2[[#This Row],[Lot]]=Autres!$I$21,Tableau2[[#This Row],[Longueur (cm)]],"")</f>
        <v/>
      </c>
    </row>
    <row r="8" spans="1:5" x14ac:dyDescent="0.25">
      <c r="A8">
        <v>5</v>
      </c>
      <c r="B8" s="193" t="str">
        <f>IF(Tableau2[[#This Row],[Lot]]=Autres!$I$20,Tableau2[[#This Row],[Poids]],"")</f>
        <v/>
      </c>
      <c r="C8" s="194" t="str">
        <f>IF(Tableau2[[#This Row],[Lot]]=Autres!$I$21,Tableau2[[#This Row],[Poids]],"")</f>
        <v/>
      </c>
      <c r="D8" s="193" t="str">
        <f>IF(Tableau2[[#This Row],[Lot]]=Autres!$I$20,Tableau2[[#This Row],[Longueur (cm)]],"")</f>
        <v/>
      </c>
      <c r="E8" s="194" t="str">
        <f>IF(Tableau2[[#This Row],[Lot]]=Autres!$I$21,Tableau2[[#This Row],[Longueur (cm)]],"")</f>
        <v/>
      </c>
    </row>
    <row r="9" spans="1:5" x14ac:dyDescent="0.25">
      <c r="A9">
        <v>6</v>
      </c>
      <c r="B9" s="193" t="str">
        <f>IF(Tableau2[[#This Row],[Lot]]=Autres!$I$20,Tableau2[[#This Row],[Poids]],"")</f>
        <v/>
      </c>
      <c r="C9" s="194" t="str">
        <f>IF(Tableau2[[#This Row],[Lot]]=Autres!$I$21,Tableau2[[#This Row],[Poids]],"")</f>
        <v/>
      </c>
      <c r="D9" s="193" t="str">
        <f>IF(Tableau2[[#This Row],[Lot]]=Autres!$I$20,Tableau2[[#This Row],[Longueur (cm)]],"")</f>
        <v/>
      </c>
      <c r="E9" s="194" t="str">
        <f>IF(Tableau2[[#This Row],[Lot]]=Autres!$I$21,Tableau2[[#This Row],[Longueur (cm)]],"")</f>
        <v/>
      </c>
    </row>
    <row r="10" spans="1:5" x14ac:dyDescent="0.25">
      <c r="A10">
        <v>7</v>
      </c>
      <c r="B10" s="193" t="str">
        <f>IF(Tableau2[[#This Row],[Lot]]=Autres!$I$20,Tableau2[[#This Row],[Poids]],"")</f>
        <v/>
      </c>
      <c r="C10" s="194" t="str">
        <f>IF(Tableau2[[#This Row],[Lot]]=Autres!$I$21,Tableau2[[#This Row],[Poids]],"")</f>
        <v/>
      </c>
      <c r="D10" s="193" t="str">
        <f>IF(Tableau2[[#This Row],[Lot]]=Autres!$I$20,Tableau2[[#This Row],[Longueur (cm)]],"")</f>
        <v/>
      </c>
      <c r="E10" s="194" t="str">
        <f>IF(Tableau2[[#This Row],[Lot]]=Autres!$I$21,Tableau2[[#This Row],[Longueur (cm)]],"")</f>
        <v/>
      </c>
    </row>
    <row r="11" spans="1:5" x14ac:dyDescent="0.25">
      <c r="A11">
        <v>8</v>
      </c>
      <c r="B11" s="193" t="str">
        <f>IF(Tableau2[[#This Row],[Lot]]=Autres!$I$20,Tableau2[[#This Row],[Poids]],"")</f>
        <v/>
      </c>
      <c r="C11" s="194" t="str">
        <f>IF(Tableau2[[#This Row],[Lot]]=Autres!$I$21,Tableau2[[#This Row],[Poids]],"")</f>
        <v/>
      </c>
      <c r="D11" s="193" t="str">
        <f>IF(Tableau2[[#This Row],[Lot]]=Autres!$I$20,Tableau2[[#This Row],[Longueur (cm)]],"")</f>
        <v/>
      </c>
      <c r="E11" s="194" t="str">
        <f>IF(Tableau2[[#This Row],[Lot]]=Autres!$I$21,Tableau2[[#This Row],[Longueur (cm)]],"")</f>
        <v/>
      </c>
    </row>
    <row r="12" spans="1:5" x14ac:dyDescent="0.25">
      <c r="A12">
        <v>9</v>
      </c>
      <c r="B12" s="193" t="str">
        <f>IF(Tableau2[[#This Row],[Lot]]=Autres!$I$20,Tableau2[[#This Row],[Poids]],"")</f>
        <v/>
      </c>
      <c r="C12" s="194" t="str">
        <f>IF(Tableau2[[#This Row],[Lot]]=Autres!$I$21,Tableau2[[#This Row],[Poids]],"")</f>
        <v/>
      </c>
      <c r="D12" s="193" t="str">
        <f>IF(Tableau2[[#This Row],[Lot]]=Autres!$I$20,Tableau2[[#This Row],[Longueur (cm)]],"")</f>
        <v/>
      </c>
      <c r="E12" s="194" t="str">
        <f>IF(Tableau2[[#This Row],[Lot]]=Autres!$I$21,Tableau2[[#This Row],[Longueur (cm)]],"")</f>
        <v/>
      </c>
    </row>
    <row r="13" spans="1:5" x14ac:dyDescent="0.25">
      <c r="A13">
        <v>10</v>
      </c>
      <c r="B13" s="193" t="str">
        <f>IF(Tableau2[[#This Row],[Lot]]=Autres!$I$20,Tableau2[[#This Row],[Poids]],"")</f>
        <v/>
      </c>
      <c r="C13" s="194" t="str">
        <f>IF(Tableau2[[#This Row],[Lot]]=Autres!$I$21,Tableau2[[#This Row],[Poids]],"")</f>
        <v/>
      </c>
      <c r="D13" s="193" t="str">
        <f>IF(Tableau2[[#This Row],[Lot]]=Autres!$I$20,Tableau2[[#This Row],[Longueur (cm)]],"")</f>
        <v/>
      </c>
      <c r="E13" s="194" t="str">
        <f>IF(Tableau2[[#This Row],[Lot]]=Autres!$I$21,Tableau2[[#This Row],[Longueur (cm)]],"")</f>
        <v/>
      </c>
    </row>
    <row r="14" spans="1:5" x14ac:dyDescent="0.25">
      <c r="A14">
        <v>11</v>
      </c>
      <c r="B14" s="193" t="str">
        <f>IF(Tableau2[[#This Row],[Lot]]=Autres!$I$20,Tableau2[[#This Row],[Poids]],"")</f>
        <v/>
      </c>
      <c r="C14" s="194" t="str">
        <f>IF(Tableau2[[#This Row],[Lot]]=Autres!$I$21,Tableau2[[#This Row],[Poids]],"")</f>
        <v/>
      </c>
      <c r="D14" s="193" t="str">
        <f>IF(Tableau2[[#This Row],[Lot]]=Autres!$I$20,Tableau2[[#This Row],[Longueur (cm)]],"")</f>
        <v/>
      </c>
      <c r="E14" s="194" t="str">
        <f>IF(Tableau2[[#This Row],[Lot]]=Autres!$I$21,Tableau2[[#This Row],[Longueur (cm)]],"")</f>
        <v/>
      </c>
    </row>
    <row r="15" spans="1:5" x14ac:dyDescent="0.25">
      <c r="A15">
        <v>12</v>
      </c>
      <c r="B15" s="193" t="str">
        <f>IF(Tableau2[[#This Row],[Lot]]=Autres!$I$20,Tableau2[[#This Row],[Poids]],"")</f>
        <v/>
      </c>
      <c r="C15" s="194" t="str">
        <f>IF(Tableau2[[#This Row],[Lot]]=Autres!$I$21,Tableau2[[#This Row],[Poids]],"")</f>
        <v/>
      </c>
      <c r="D15" s="193" t="str">
        <f>IF(Tableau2[[#This Row],[Lot]]=Autres!$I$20,Tableau2[[#This Row],[Longueur (cm)]],"")</f>
        <v/>
      </c>
      <c r="E15" s="194" t="str">
        <f>IF(Tableau2[[#This Row],[Lot]]=Autres!$I$21,Tableau2[[#This Row],[Longueur (cm)]],"")</f>
        <v/>
      </c>
    </row>
    <row r="16" spans="1:5" x14ac:dyDescent="0.25">
      <c r="A16">
        <v>13</v>
      </c>
      <c r="B16" s="193" t="str">
        <f>IF(Tableau2[[#This Row],[Lot]]=Autres!$I$20,Tableau2[[#This Row],[Poids]],"")</f>
        <v/>
      </c>
      <c r="C16" s="194" t="str">
        <f>IF(Tableau2[[#This Row],[Lot]]=Autres!$I$21,Tableau2[[#This Row],[Poids]],"")</f>
        <v/>
      </c>
      <c r="D16" s="193" t="str">
        <f>IF(Tableau2[[#This Row],[Lot]]=Autres!$I$20,Tableau2[[#This Row],[Longueur (cm)]],"")</f>
        <v/>
      </c>
      <c r="E16" s="194" t="str">
        <f>IF(Tableau2[[#This Row],[Lot]]=Autres!$I$21,Tableau2[[#This Row],[Longueur (cm)]],"")</f>
        <v/>
      </c>
    </row>
    <row r="17" spans="1:5" x14ac:dyDescent="0.25">
      <c r="A17">
        <v>14</v>
      </c>
      <c r="B17" s="193" t="str">
        <f>IF(Tableau2[[#This Row],[Lot]]=Autres!$I$20,Tableau2[[#This Row],[Poids]],"")</f>
        <v/>
      </c>
      <c r="C17" s="194" t="str">
        <f>IF(Tableau2[[#This Row],[Lot]]=Autres!$I$21,Tableau2[[#This Row],[Poids]],"")</f>
        <v/>
      </c>
      <c r="D17" s="193" t="str">
        <f>IF(Tableau2[[#This Row],[Lot]]=Autres!$I$20,Tableau2[[#This Row],[Longueur (cm)]],"")</f>
        <v/>
      </c>
      <c r="E17" s="194" t="str">
        <f>IF(Tableau2[[#This Row],[Lot]]=Autres!$I$21,Tableau2[[#This Row],[Longueur (cm)]],"")</f>
        <v/>
      </c>
    </row>
    <row r="18" spans="1:5" x14ac:dyDescent="0.25">
      <c r="A18">
        <v>15</v>
      </c>
      <c r="B18" s="193" t="str">
        <f>IF(Tableau2[[#This Row],[Lot]]=Autres!$I$20,Tableau2[[#This Row],[Poids]],"")</f>
        <v/>
      </c>
      <c r="C18" s="194" t="str">
        <f>IF(Tableau2[[#This Row],[Lot]]=Autres!$I$21,Tableau2[[#This Row],[Poids]],"")</f>
        <v/>
      </c>
      <c r="D18" s="193" t="str">
        <f>IF(Tableau2[[#This Row],[Lot]]=Autres!$I$20,Tableau2[[#This Row],[Longueur (cm)]],"")</f>
        <v/>
      </c>
      <c r="E18" s="194" t="str">
        <f>IF(Tableau2[[#This Row],[Lot]]=Autres!$I$21,Tableau2[[#This Row],[Longueur (cm)]],"")</f>
        <v/>
      </c>
    </row>
    <row r="19" spans="1:5" x14ac:dyDescent="0.25">
      <c r="A19">
        <v>16</v>
      </c>
      <c r="B19" s="193" t="str">
        <f>IF(Tableau2[[#This Row],[Lot]]=Autres!$I$20,Tableau2[[#This Row],[Poids]],"")</f>
        <v/>
      </c>
      <c r="C19" s="194" t="str">
        <f>IF(Tableau2[[#This Row],[Lot]]=Autres!$I$21,Tableau2[[#This Row],[Poids]],"")</f>
        <v/>
      </c>
      <c r="D19" s="193" t="str">
        <f>IF(Tableau2[[#This Row],[Lot]]=Autres!$I$20,Tableau2[[#This Row],[Longueur (cm)]],"")</f>
        <v/>
      </c>
      <c r="E19" s="194" t="str">
        <f>IF(Tableau2[[#This Row],[Lot]]=Autres!$I$21,Tableau2[[#This Row],[Longueur (cm)]],"")</f>
        <v/>
      </c>
    </row>
    <row r="20" spans="1:5" x14ac:dyDescent="0.25">
      <c r="A20">
        <v>17</v>
      </c>
      <c r="B20" s="193" t="str">
        <f>IF(Tableau2[[#This Row],[Lot]]=Autres!$I$20,Tableau2[[#This Row],[Poids]],"")</f>
        <v/>
      </c>
      <c r="C20" s="194" t="str">
        <f>IF(Tableau2[[#This Row],[Lot]]=Autres!$I$21,Tableau2[[#This Row],[Poids]],"")</f>
        <v/>
      </c>
      <c r="D20" s="193" t="str">
        <f>IF(Tableau2[[#This Row],[Lot]]=Autres!$I$20,Tableau2[[#This Row],[Longueur (cm)]],"")</f>
        <v/>
      </c>
      <c r="E20" s="194" t="str">
        <f>IF(Tableau2[[#This Row],[Lot]]=Autres!$I$21,Tableau2[[#This Row],[Longueur (cm)]],"")</f>
        <v/>
      </c>
    </row>
    <row r="21" spans="1:5" x14ac:dyDescent="0.25">
      <c r="A21">
        <v>18</v>
      </c>
      <c r="B21" s="193" t="str">
        <f>IF(Tableau2[[#This Row],[Lot]]=Autres!$I$20,Tableau2[[#This Row],[Poids]],"")</f>
        <v/>
      </c>
      <c r="C21" s="194" t="str">
        <f>IF(Tableau2[[#This Row],[Lot]]=Autres!$I$21,Tableau2[[#This Row],[Poids]],"")</f>
        <v/>
      </c>
      <c r="D21" s="193" t="str">
        <f>IF(Tableau2[[#This Row],[Lot]]=Autres!$I$20,Tableau2[[#This Row],[Longueur (cm)]],"")</f>
        <v/>
      </c>
      <c r="E21" s="194" t="str">
        <f>IF(Tableau2[[#This Row],[Lot]]=Autres!$I$21,Tableau2[[#This Row],[Longueur (cm)]],"")</f>
        <v/>
      </c>
    </row>
    <row r="22" spans="1:5" x14ac:dyDescent="0.25">
      <c r="A22">
        <v>19</v>
      </c>
      <c r="B22" s="193" t="str">
        <f>IF(Tableau2[[#This Row],[Lot]]=Autres!$I$20,Tableau2[[#This Row],[Poids]],"")</f>
        <v/>
      </c>
      <c r="C22" s="194" t="str">
        <f>IF(Tableau2[[#This Row],[Lot]]=Autres!$I$21,Tableau2[[#This Row],[Poids]],"")</f>
        <v/>
      </c>
      <c r="D22" s="193" t="str">
        <f>IF(Tableau2[[#This Row],[Lot]]=Autres!$I$20,Tableau2[[#This Row],[Longueur (cm)]],"")</f>
        <v/>
      </c>
      <c r="E22" s="194" t="str">
        <f>IF(Tableau2[[#This Row],[Lot]]=Autres!$I$21,Tableau2[[#This Row],[Longueur (cm)]],"")</f>
        <v/>
      </c>
    </row>
    <row r="23" spans="1:5" x14ac:dyDescent="0.25">
      <c r="A23">
        <v>20</v>
      </c>
      <c r="B23" s="193" t="str">
        <f>IF(Tableau2[[#This Row],[Lot]]=Autres!$I$20,Tableau2[[#This Row],[Poids]],"")</f>
        <v/>
      </c>
      <c r="C23" s="194" t="str">
        <f>IF(Tableau2[[#This Row],[Lot]]=Autres!$I$21,Tableau2[[#This Row],[Poids]],"")</f>
        <v/>
      </c>
      <c r="D23" s="193" t="str">
        <f>IF(Tableau2[[#This Row],[Lot]]=Autres!$I$20,Tableau2[[#This Row],[Longueur (cm)]],"")</f>
        <v/>
      </c>
      <c r="E23" s="194" t="str">
        <f>IF(Tableau2[[#This Row],[Lot]]=Autres!$I$21,Tableau2[[#This Row],[Longueur (cm)]],"")</f>
        <v/>
      </c>
    </row>
    <row r="24" spans="1:5" x14ac:dyDescent="0.25">
      <c r="A24">
        <v>21</v>
      </c>
      <c r="B24" s="193" t="str">
        <f>IF(Tableau2[[#This Row],[Lot]]=Autres!$I$20,Tableau2[[#This Row],[Poids]],"")</f>
        <v/>
      </c>
      <c r="C24" s="194" t="str">
        <f>IF(Tableau2[[#This Row],[Lot]]=Autres!$I$21,Tableau2[[#This Row],[Poids]],"")</f>
        <v/>
      </c>
      <c r="D24" s="193" t="str">
        <f>IF(Tableau2[[#This Row],[Lot]]=Autres!$I$20,Tableau2[[#This Row],[Longueur (cm)]],"")</f>
        <v/>
      </c>
      <c r="E24" s="194" t="str">
        <f>IF(Tableau2[[#This Row],[Lot]]=Autres!$I$21,Tableau2[[#This Row],[Longueur (cm)]],"")</f>
        <v/>
      </c>
    </row>
    <row r="25" spans="1:5" x14ac:dyDescent="0.25">
      <c r="A25">
        <v>22</v>
      </c>
      <c r="B25" s="193" t="str">
        <f>IF(Tableau2[[#This Row],[Lot]]=Autres!$I$20,Tableau2[[#This Row],[Poids]],"")</f>
        <v/>
      </c>
      <c r="C25" s="194" t="str">
        <f>IF(Tableau2[[#This Row],[Lot]]=Autres!$I$21,Tableau2[[#This Row],[Poids]],"")</f>
        <v/>
      </c>
      <c r="D25" s="193" t="str">
        <f>IF(Tableau2[[#This Row],[Lot]]=Autres!$I$20,Tableau2[[#This Row],[Longueur (cm)]],"")</f>
        <v/>
      </c>
      <c r="E25" s="194" t="str">
        <f>IF(Tableau2[[#This Row],[Lot]]=Autres!$I$21,Tableau2[[#This Row],[Longueur (cm)]],"")</f>
        <v/>
      </c>
    </row>
    <row r="26" spans="1:5" x14ac:dyDescent="0.25">
      <c r="A26">
        <v>23</v>
      </c>
      <c r="B26" s="193" t="str">
        <f>IF(Tableau2[[#This Row],[Lot]]=Autres!$I$20,Tableau2[[#This Row],[Poids]],"")</f>
        <v/>
      </c>
      <c r="C26" s="194" t="str">
        <f>IF(Tableau2[[#This Row],[Lot]]=Autres!$I$21,Tableau2[[#This Row],[Poids]],"")</f>
        <v/>
      </c>
      <c r="D26" s="193" t="str">
        <f>IF(Tableau2[[#This Row],[Lot]]=Autres!$I$20,Tableau2[[#This Row],[Longueur (cm)]],"")</f>
        <v/>
      </c>
      <c r="E26" s="194" t="str">
        <f>IF(Tableau2[[#This Row],[Lot]]=Autres!$I$21,Tableau2[[#This Row],[Longueur (cm)]],"")</f>
        <v/>
      </c>
    </row>
    <row r="27" spans="1:5" x14ac:dyDescent="0.25">
      <c r="A27">
        <v>24</v>
      </c>
      <c r="B27" s="193" t="str">
        <f>IF(Tableau2[[#This Row],[Lot]]=Autres!$I$20,Tableau2[[#This Row],[Poids]],"")</f>
        <v/>
      </c>
      <c r="C27" s="194" t="str">
        <f>IF(Tableau2[[#This Row],[Lot]]=Autres!$I$21,Tableau2[[#This Row],[Poids]],"")</f>
        <v/>
      </c>
      <c r="D27" s="193" t="str">
        <f>IF(Tableau2[[#This Row],[Lot]]=Autres!$I$20,Tableau2[[#This Row],[Longueur (cm)]],"")</f>
        <v/>
      </c>
      <c r="E27" s="194" t="str">
        <f>IF(Tableau2[[#This Row],[Lot]]=Autres!$I$21,Tableau2[[#This Row],[Longueur (cm)]],"")</f>
        <v/>
      </c>
    </row>
    <row r="28" spans="1:5" x14ac:dyDescent="0.25">
      <c r="A28">
        <v>25</v>
      </c>
      <c r="B28" s="193" t="str">
        <f>IF(Tableau2[[#This Row],[Lot]]=Autres!$I$20,Tableau2[[#This Row],[Poids]],"")</f>
        <v/>
      </c>
      <c r="C28" s="194" t="str">
        <f>IF(Tableau2[[#This Row],[Lot]]=Autres!$I$21,Tableau2[[#This Row],[Poids]],"")</f>
        <v/>
      </c>
      <c r="D28" s="193" t="str">
        <f>IF(Tableau2[[#This Row],[Lot]]=Autres!$I$20,Tableau2[[#This Row],[Longueur (cm)]],"")</f>
        <v/>
      </c>
      <c r="E28" s="194" t="str">
        <f>IF(Tableau2[[#This Row],[Lot]]=Autres!$I$21,Tableau2[[#This Row],[Longueur (cm)]],"")</f>
        <v/>
      </c>
    </row>
    <row r="29" spans="1:5" x14ac:dyDescent="0.25">
      <c r="A29">
        <v>26</v>
      </c>
      <c r="B29" s="193" t="str">
        <f>IF(Tableau2[[#This Row],[Lot]]=Autres!$I$20,Tableau2[[#This Row],[Poids]],"")</f>
        <v/>
      </c>
      <c r="C29" s="194" t="str">
        <f>IF(Tableau2[[#This Row],[Lot]]=Autres!$I$21,Tableau2[[#This Row],[Poids]],"")</f>
        <v/>
      </c>
      <c r="D29" s="193" t="str">
        <f>IF(Tableau2[[#This Row],[Lot]]=Autres!$I$20,Tableau2[[#This Row],[Longueur (cm)]],"")</f>
        <v/>
      </c>
      <c r="E29" s="194" t="str">
        <f>IF(Tableau2[[#This Row],[Lot]]=Autres!$I$21,Tableau2[[#This Row],[Longueur (cm)]],"")</f>
        <v/>
      </c>
    </row>
    <row r="30" spans="1:5" x14ac:dyDescent="0.25">
      <c r="A30">
        <v>27</v>
      </c>
      <c r="B30" s="193" t="str">
        <f>IF(Tableau2[[#This Row],[Lot]]=Autres!$I$20,Tableau2[[#This Row],[Poids]],"")</f>
        <v/>
      </c>
      <c r="C30" s="194" t="str">
        <f>IF(Tableau2[[#This Row],[Lot]]=Autres!$I$21,Tableau2[[#This Row],[Poids]],"")</f>
        <v/>
      </c>
      <c r="D30" s="193" t="str">
        <f>IF(Tableau2[[#This Row],[Lot]]=Autres!$I$20,Tableau2[[#This Row],[Longueur (cm)]],"")</f>
        <v/>
      </c>
      <c r="E30" s="194" t="str">
        <f>IF(Tableau2[[#This Row],[Lot]]=Autres!$I$21,Tableau2[[#This Row],[Longueur (cm)]],"")</f>
        <v/>
      </c>
    </row>
    <row r="31" spans="1:5" x14ac:dyDescent="0.25">
      <c r="A31">
        <v>28</v>
      </c>
      <c r="B31" s="193" t="str">
        <f>IF(Tableau2[[#This Row],[Lot]]=Autres!$I$20,Tableau2[[#This Row],[Poids]],"")</f>
        <v/>
      </c>
      <c r="C31" s="194" t="str">
        <f>IF(Tableau2[[#This Row],[Lot]]=Autres!$I$21,Tableau2[[#This Row],[Poids]],"")</f>
        <v/>
      </c>
      <c r="D31" s="193" t="str">
        <f>IF(Tableau2[[#This Row],[Lot]]=Autres!$I$20,Tableau2[[#This Row],[Longueur (cm)]],"")</f>
        <v/>
      </c>
      <c r="E31" s="194" t="str">
        <f>IF(Tableau2[[#This Row],[Lot]]=Autres!$I$21,Tableau2[[#This Row],[Longueur (cm)]],"")</f>
        <v/>
      </c>
    </row>
    <row r="32" spans="1:5" x14ac:dyDescent="0.25">
      <c r="A32">
        <v>29</v>
      </c>
      <c r="B32" s="193" t="str">
        <f>IF(Tableau2[[#This Row],[Lot]]=Autres!$I$20,Tableau2[[#This Row],[Poids]],"")</f>
        <v/>
      </c>
      <c r="C32" s="194" t="str">
        <f>IF(Tableau2[[#This Row],[Lot]]=Autres!$I$21,Tableau2[[#This Row],[Poids]],"")</f>
        <v/>
      </c>
      <c r="D32" s="193" t="str">
        <f>IF(Tableau2[[#This Row],[Lot]]=Autres!$I$20,Tableau2[[#This Row],[Longueur (cm)]],"")</f>
        <v/>
      </c>
      <c r="E32" s="194" t="str">
        <f>IF(Tableau2[[#This Row],[Lot]]=Autres!$I$21,Tableau2[[#This Row],[Longueur (cm)]],"")</f>
        <v/>
      </c>
    </row>
    <row r="33" spans="1:5" x14ac:dyDescent="0.25">
      <c r="A33">
        <v>30</v>
      </c>
      <c r="B33" s="193" t="str">
        <f>IF(Tableau2[[#This Row],[Lot]]=Autres!$I$20,Tableau2[[#This Row],[Poids]],"")</f>
        <v/>
      </c>
      <c r="C33" s="194" t="str">
        <f>IF(Tableau2[[#This Row],[Lot]]=Autres!$I$21,Tableau2[[#This Row],[Poids]],"")</f>
        <v/>
      </c>
      <c r="D33" s="193" t="str">
        <f>IF(Tableau2[[#This Row],[Lot]]=Autres!$I$20,Tableau2[[#This Row],[Longueur (cm)]],"")</f>
        <v/>
      </c>
      <c r="E33" s="194" t="str">
        <f>IF(Tableau2[[#This Row],[Lot]]=Autres!$I$21,Tableau2[[#This Row],[Longueur (cm)]],"")</f>
        <v/>
      </c>
    </row>
    <row r="34" spans="1:5" x14ac:dyDescent="0.25">
      <c r="A34">
        <v>31</v>
      </c>
      <c r="B34" s="193" t="str">
        <f>IF(Tableau2[[#This Row],[Lot]]=Autres!$I$20,Tableau2[[#This Row],[Poids]],"")</f>
        <v/>
      </c>
      <c r="C34" s="194" t="str">
        <f>IF(Tableau2[[#This Row],[Lot]]=Autres!$I$21,Tableau2[[#This Row],[Poids]],"")</f>
        <v/>
      </c>
      <c r="D34" s="193" t="str">
        <f>IF(Tableau2[[#This Row],[Lot]]=Autres!$I$20,Tableau2[[#This Row],[Longueur (cm)]],"")</f>
        <v/>
      </c>
      <c r="E34" s="194" t="str">
        <f>IF(Tableau2[[#This Row],[Lot]]=Autres!$I$21,Tableau2[[#This Row],[Longueur (cm)]],"")</f>
        <v/>
      </c>
    </row>
    <row r="35" spans="1:5" x14ac:dyDescent="0.25">
      <c r="A35">
        <v>32</v>
      </c>
      <c r="B35" s="193" t="str">
        <f>IF(Tableau2[[#This Row],[Lot]]=Autres!$I$20,Tableau2[[#This Row],[Poids]],"")</f>
        <v/>
      </c>
      <c r="C35" s="194" t="str">
        <f>IF(Tableau2[[#This Row],[Lot]]=Autres!$I$21,Tableau2[[#This Row],[Poids]],"")</f>
        <v/>
      </c>
      <c r="D35" s="193" t="str">
        <f>IF(Tableau2[[#This Row],[Lot]]=Autres!$I$20,Tableau2[[#This Row],[Longueur (cm)]],"")</f>
        <v/>
      </c>
      <c r="E35" s="194" t="str">
        <f>IF(Tableau2[[#This Row],[Lot]]=Autres!$I$21,Tableau2[[#This Row],[Longueur (cm)]],"")</f>
        <v/>
      </c>
    </row>
    <row r="36" spans="1:5" x14ac:dyDescent="0.25">
      <c r="A36">
        <v>33</v>
      </c>
      <c r="B36" s="193" t="str">
        <f>IF(Tableau2[[#This Row],[Lot]]=Autres!$I$20,Tableau2[[#This Row],[Poids]],"")</f>
        <v/>
      </c>
      <c r="C36" s="194" t="str">
        <f>IF(Tableau2[[#This Row],[Lot]]=Autres!$I$21,Tableau2[[#This Row],[Poids]],"")</f>
        <v/>
      </c>
      <c r="D36" s="193" t="str">
        <f>IF(Tableau2[[#This Row],[Lot]]=Autres!$I$20,Tableau2[[#This Row],[Longueur (cm)]],"")</f>
        <v/>
      </c>
      <c r="E36" s="194" t="str">
        <f>IF(Tableau2[[#This Row],[Lot]]=Autres!$I$21,Tableau2[[#This Row],[Longueur (cm)]],"")</f>
        <v/>
      </c>
    </row>
    <row r="37" spans="1:5" x14ac:dyDescent="0.25">
      <c r="A37">
        <v>34</v>
      </c>
      <c r="B37" s="193" t="str">
        <f>IF(Tableau2[[#This Row],[Lot]]=Autres!$I$20,Tableau2[[#This Row],[Poids]],"")</f>
        <v/>
      </c>
      <c r="C37" s="194" t="str">
        <f>IF(Tableau2[[#This Row],[Lot]]=Autres!$I$21,Tableau2[[#This Row],[Poids]],"")</f>
        <v/>
      </c>
      <c r="D37" s="193" t="str">
        <f>IF(Tableau2[[#This Row],[Lot]]=Autres!$I$20,Tableau2[[#This Row],[Longueur (cm)]],"")</f>
        <v/>
      </c>
      <c r="E37" s="194" t="str">
        <f>IF(Tableau2[[#This Row],[Lot]]=Autres!$I$21,Tableau2[[#This Row],[Longueur (cm)]],"")</f>
        <v/>
      </c>
    </row>
    <row r="38" spans="1:5" x14ac:dyDescent="0.25">
      <c r="A38">
        <v>35</v>
      </c>
      <c r="B38" s="193" t="str">
        <f>IF(Tableau2[[#This Row],[Lot]]=Autres!$I$20,Tableau2[[#This Row],[Poids]],"")</f>
        <v/>
      </c>
      <c r="C38" s="194" t="str">
        <f>IF(Tableau2[[#This Row],[Lot]]=Autres!$I$21,Tableau2[[#This Row],[Poids]],"")</f>
        <v/>
      </c>
      <c r="D38" s="193" t="str">
        <f>IF(Tableau2[[#This Row],[Lot]]=Autres!$I$20,Tableau2[[#This Row],[Longueur (cm)]],"")</f>
        <v/>
      </c>
      <c r="E38" s="194" t="str">
        <f>IF(Tableau2[[#This Row],[Lot]]=Autres!$I$21,Tableau2[[#This Row],[Longueur (cm)]],"")</f>
        <v/>
      </c>
    </row>
    <row r="39" spans="1:5" x14ac:dyDescent="0.25">
      <c r="A39">
        <v>36</v>
      </c>
      <c r="B39" s="193" t="str">
        <f>IF(Tableau2[[#This Row],[Lot]]=Autres!$I$20,Tableau2[[#This Row],[Poids]],"")</f>
        <v/>
      </c>
      <c r="C39" s="194" t="str">
        <f>IF(Tableau2[[#This Row],[Lot]]=Autres!$I$21,Tableau2[[#This Row],[Poids]],"")</f>
        <v/>
      </c>
      <c r="D39" s="193" t="str">
        <f>IF(Tableau2[[#This Row],[Lot]]=Autres!$I$20,Tableau2[[#This Row],[Longueur (cm)]],"")</f>
        <v/>
      </c>
      <c r="E39" s="194" t="str">
        <f>IF(Tableau2[[#This Row],[Lot]]=Autres!$I$21,Tableau2[[#This Row],[Longueur (cm)]],"")</f>
        <v/>
      </c>
    </row>
    <row r="40" spans="1:5" x14ac:dyDescent="0.25">
      <c r="A40">
        <v>37</v>
      </c>
      <c r="B40" s="193" t="str">
        <f>IF(Tableau2[[#This Row],[Lot]]=Autres!$I$20,Tableau2[[#This Row],[Poids]],"")</f>
        <v/>
      </c>
      <c r="C40" s="194" t="str">
        <f>IF(Tableau2[[#This Row],[Lot]]=Autres!$I$21,Tableau2[[#This Row],[Poids]],"")</f>
        <v/>
      </c>
      <c r="D40" s="193" t="str">
        <f>IF(Tableau2[[#This Row],[Lot]]=Autres!$I$20,Tableau2[[#This Row],[Longueur (cm)]],"")</f>
        <v/>
      </c>
      <c r="E40" s="194" t="str">
        <f>IF(Tableau2[[#This Row],[Lot]]=Autres!$I$21,Tableau2[[#This Row],[Longueur (cm)]],"")</f>
        <v/>
      </c>
    </row>
    <row r="41" spans="1:5" x14ac:dyDescent="0.25">
      <c r="A41">
        <v>38</v>
      </c>
      <c r="B41" s="193" t="str">
        <f>IF(Tableau2[[#This Row],[Lot]]=Autres!$I$20,Tableau2[[#This Row],[Poids]],"")</f>
        <v/>
      </c>
      <c r="C41" s="194" t="str">
        <f>IF(Tableau2[[#This Row],[Lot]]=Autres!$I$21,Tableau2[[#This Row],[Poids]],"")</f>
        <v/>
      </c>
      <c r="D41" s="193" t="str">
        <f>IF(Tableau2[[#This Row],[Lot]]=Autres!$I$20,Tableau2[[#This Row],[Longueur (cm)]],"")</f>
        <v/>
      </c>
      <c r="E41" s="194" t="str">
        <f>IF(Tableau2[[#This Row],[Lot]]=Autres!$I$21,Tableau2[[#This Row],[Longueur (cm)]],"")</f>
        <v/>
      </c>
    </row>
    <row r="42" spans="1:5" x14ac:dyDescent="0.25">
      <c r="A42">
        <v>39</v>
      </c>
      <c r="B42" s="193" t="str">
        <f>IF(Tableau2[[#This Row],[Lot]]=Autres!$I$20,Tableau2[[#This Row],[Poids]],"")</f>
        <v/>
      </c>
      <c r="C42" s="194" t="str">
        <f>IF(Tableau2[[#This Row],[Lot]]=Autres!$I$21,Tableau2[[#This Row],[Poids]],"")</f>
        <v/>
      </c>
      <c r="D42" s="193" t="str">
        <f>IF(Tableau2[[#This Row],[Lot]]=Autres!$I$20,Tableau2[[#This Row],[Longueur (cm)]],"")</f>
        <v/>
      </c>
      <c r="E42" s="194" t="str">
        <f>IF(Tableau2[[#This Row],[Lot]]=Autres!$I$21,Tableau2[[#This Row],[Longueur (cm)]],"")</f>
        <v/>
      </c>
    </row>
    <row r="43" spans="1:5" x14ac:dyDescent="0.25">
      <c r="A43">
        <v>40</v>
      </c>
      <c r="B43" s="193" t="str">
        <f>IF(Tableau2[[#This Row],[Lot]]=Autres!$I$20,Tableau2[[#This Row],[Poids]],"")</f>
        <v/>
      </c>
      <c r="C43" s="194" t="str">
        <f>IF(Tableau2[[#This Row],[Lot]]=Autres!$I$21,Tableau2[[#This Row],[Poids]],"")</f>
        <v/>
      </c>
      <c r="D43" s="193" t="str">
        <f>IF(Tableau2[[#This Row],[Lot]]=Autres!$I$20,Tableau2[[#This Row],[Longueur (cm)]],"")</f>
        <v/>
      </c>
      <c r="E43" s="194" t="str">
        <f>IF(Tableau2[[#This Row],[Lot]]=Autres!$I$21,Tableau2[[#This Row],[Longueur (cm)]],"")</f>
        <v/>
      </c>
    </row>
    <row r="44" spans="1:5" x14ac:dyDescent="0.25">
      <c r="A44">
        <v>41</v>
      </c>
      <c r="B44" s="193" t="str">
        <f>IF(Tableau2[[#This Row],[Lot]]=Autres!$I$20,Tableau2[[#This Row],[Poids]],"")</f>
        <v/>
      </c>
      <c r="C44" s="194" t="str">
        <f>IF(Tableau2[[#This Row],[Lot]]=Autres!$I$21,Tableau2[[#This Row],[Poids]],"")</f>
        <v/>
      </c>
      <c r="D44" s="193" t="str">
        <f>IF(Tableau2[[#This Row],[Lot]]=Autres!$I$20,Tableau2[[#This Row],[Longueur (cm)]],"")</f>
        <v/>
      </c>
      <c r="E44" s="194" t="str">
        <f>IF(Tableau2[[#This Row],[Lot]]=Autres!$I$21,Tableau2[[#This Row],[Longueur (cm)]],"")</f>
        <v/>
      </c>
    </row>
    <row r="45" spans="1:5" x14ac:dyDescent="0.25">
      <c r="A45">
        <v>42</v>
      </c>
      <c r="B45" s="193" t="str">
        <f>IF(Tableau2[[#This Row],[Lot]]=Autres!$I$20,Tableau2[[#This Row],[Poids]],"")</f>
        <v/>
      </c>
      <c r="C45" s="194" t="str">
        <f>IF(Tableau2[[#This Row],[Lot]]=Autres!$I$21,Tableau2[[#This Row],[Poids]],"")</f>
        <v/>
      </c>
      <c r="D45" s="193" t="str">
        <f>IF(Tableau2[[#This Row],[Lot]]=Autres!$I$20,Tableau2[[#This Row],[Longueur (cm)]],"")</f>
        <v/>
      </c>
      <c r="E45" s="194" t="str">
        <f>IF(Tableau2[[#This Row],[Lot]]=Autres!$I$21,Tableau2[[#This Row],[Longueur (cm)]],"")</f>
        <v/>
      </c>
    </row>
    <row r="46" spans="1:5" x14ac:dyDescent="0.25">
      <c r="A46">
        <v>43</v>
      </c>
      <c r="B46" s="193" t="str">
        <f>IF(Tableau2[[#This Row],[Lot]]=Autres!$I$20,Tableau2[[#This Row],[Poids]],"")</f>
        <v/>
      </c>
      <c r="C46" s="194" t="str">
        <f>IF(Tableau2[[#This Row],[Lot]]=Autres!$I$21,Tableau2[[#This Row],[Poids]],"")</f>
        <v/>
      </c>
      <c r="D46" s="193" t="str">
        <f>IF(Tableau2[[#This Row],[Lot]]=Autres!$I$20,Tableau2[[#This Row],[Longueur (cm)]],"")</f>
        <v/>
      </c>
      <c r="E46" s="194" t="str">
        <f>IF(Tableau2[[#This Row],[Lot]]=Autres!$I$21,Tableau2[[#This Row],[Longueur (cm)]],"")</f>
        <v/>
      </c>
    </row>
    <row r="47" spans="1:5" x14ac:dyDescent="0.25">
      <c r="A47">
        <v>44</v>
      </c>
      <c r="B47" s="193" t="str">
        <f>IF(Tableau2[[#This Row],[Lot]]=Autres!$I$20,Tableau2[[#This Row],[Poids]],"")</f>
        <v/>
      </c>
      <c r="C47" s="194" t="str">
        <f>IF(Tableau2[[#This Row],[Lot]]=Autres!$I$21,Tableau2[[#This Row],[Poids]],"")</f>
        <v/>
      </c>
      <c r="D47" s="193" t="str">
        <f>IF(Tableau2[[#This Row],[Lot]]=Autres!$I$20,Tableau2[[#This Row],[Longueur (cm)]],"")</f>
        <v/>
      </c>
      <c r="E47" s="194" t="str">
        <f>IF(Tableau2[[#This Row],[Lot]]=Autres!$I$21,Tableau2[[#This Row],[Longueur (cm)]],"")</f>
        <v/>
      </c>
    </row>
    <row r="48" spans="1:5" x14ac:dyDescent="0.25">
      <c r="A48">
        <v>45</v>
      </c>
      <c r="B48" s="193" t="str">
        <f>IF(Tableau2[[#This Row],[Lot]]=Autres!$I$20,Tableau2[[#This Row],[Poids]],"")</f>
        <v/>
      </c>
      <c r="C48" s="194" t="str">
        <f>IF(Tableau2[[#This Row],[Lot]]=Autres!$I$21,Tableau2[[#This Row],[Poids]],"")</f>
        <v/>
      </c>
      <c r="D48" s="193" t="str">
        <f>IF(Tableau2[[#This Row],[Lot]]=Autres!$I$20,Tableau2[[#This Row],[Longueur (cm)]],"")</f>
        <v/>
      </c>
      <c r="E48" s="194" t="str">
        <f>IF(Tableau2[[#This Row],[Lot]]=Autres!$I$21,Tableau2[[#This Row],[Longueur (cm)]],"")</f>
        <v/>
      </c>
    </row>
    <row r="49" spans="1:5" x14ac:dyDescent="0.25">
      <c r="A49">
        <v>46</v>
      </c>
      <c r="B49" s="193" t="str">
        <f>IF(Tableau2[[#This Row],[Lot]]=Autres!$I$20,Tableau2[[#This Row],[Poids]],"")</f>
        <v/>
      </c>
      <c r="C49" s="194" t="str">
        <f>IF(Tableau2[[#This Row],[Lot]]=Autres!$I$21,Tableau2[[#This Row],[Poids]],"")</f>
        <v/>
      </c>
      <c r="D49" s="193" t="str">
        <f>IF(Tableau2[[#This Row],[Lot]]=Autres!$I$20,Tableau2[[#This Row],[Longueur (cm)]],"")</f>
        <v/>
      </c>
      <c r="E49" s="194" t="str">
        <f>IF(Tableau2[[#This Row],[Lot]]=Autres!$I$21,Tableau2[[#This Row],[Longueur (cm)]],"")</f>
        <v/>
      </c>
    </row>
    <row r="50" spans="1:5" x14ac:dyDescent="0.25">
      <c r="A50">
        <v>47</v>
      </c>
      <c r="B50" s="193" t="str">
        <f>IF(Tableau2[[#This Row],[Lot]]=Autres!$I$20,Tableau2[[#This Row],[Poids]],"")</f>
        <v/>
      </c>
      <c r="C50" s="194" t="str">
        <f>IF(Tableau2[[#This Row],[Lot]]=Autres!$I$21,Tableau2[[#This Row],[Poids]],"")</f>
        <v/>
      </c>
      <c r="D50" s="193" t="str">
        <f>IF(Tableau2[[#This Row],[Lot]]=Autres!$I$20,Tableau2[[#This Row],[Longueur (cm)]],"")</f>
        <v/>
      </c>
      <c r="E50" s="194" t="str">
        <f>IF(Tableau2[[#This Row],[Lot]]=Autres!$I$21,Tableau2[[#This Row],[Longueur (cm)]],"")</f>
        <v/>
      </c>
    </row>
    <row r="51" spans="1:5" x14ac:dyDescent="0.25">
      <c r="A51">
        <v>48</v>
      </c>
      <c r="B51" s="193" t="str">
        <f>IF(Tableau2[[#This Row],[Lot]]=Autres!$I$20,Tableau2[[#This Row],[Poids]],"")</f>
        <v/>
      </c>
      <c r="C51" s="194" t="str">
        <f>IF(Tableau2[[#This Row],[Lot]]=Autres!$I$21,Tableau2[[#This Row],[Poids]],"")</f>
        <v/>
      </c>
      <c r="D51" s="193" t="str">
        <f>IF(Tableau2[[#This Row],[Lot]]=Autres!$I$20,Tableau2[[#This Row],[Longueur (cm)]],"")</f>
        <v/>
      </c>
      <c r="E51" s="194" t="str">
        <f>IF(Tableau2[[#This Row],[Lot]]=Autres!$I$21,Tableau2[[#This Row],[Longueur (cm)]],"")</f>
        <v/>
      </c>
    </row>
    <row r="52" spans="1:5" x14ac:dyDescent="0.25">
      <c r="A52">
        <v>49</v>
      </c>
      <c r="B52" s="193" t="str">
        <f>IF(Tableau2[[#This Row],[Lot]]=Autres!$I$20,Tableau2[[#This Row],[Poids]],"")</f>
        <v/>
      </c>
      <c r="C52" s="194" t="str">
        <f>IF(Tableau2[[#This Row],[Lot]]=Autres!$I$21,Tableau2[[#This Row],[Poids]],"")</f>
        <v/>
      </c>
      <c r="D52" s="193" t="str">
        <f>IF(Tableau2[[#This Row],[Lot]]=Autres!$I$20,Tableau2[[#This Row],[Longueur (cm)]],"")</f>
        <v/>
      </c>
      <c r="E52" s="194" t="str">
        <f>IF(Tableau2[[#This Row],[Lot]]=Autres!$I$21,Tableau2[[#This Row],[Longueur (cm)]],"")</f>
        <v/>
      </c>
    </row>
    <row r="53" spans="1:5" x14ac:dyDescent="0.25">
      <c r="A53">
        <v>50</v>
      </c>
      <c r="B53" s="193" t="str">
        <f>IF(Tableau2[[#This Row],[Lot]]=Autres!$I$20,Tableau2[[#This Row],[Poids]],"")</f>
        <v/>
      </c>
      <c r="C53" s="194" t="str">
        <f>IF(Tableau2[[#This Row],[Lot]]=Autres!$I$21,Tableau2[[#This Row],[Poids]],"")</f>
        <v/>
      </c>
      <c r="D53" s="193" t="str">
        <f>IF(Tableau2[[#This Row],[Lot]]=Autres!$I$20,Tableau2[[#This Row],[Longueur (cm)]],"")</f>
        <v/>
      </c>
      <c r="E53" s="194" t="str">
        <f>IF(Tableau2[[#This Row],[Lot]]=Autres!$I$21,Tableau2[[#This Row],[Longueur (cm)]],"")</f>
        <v/>
      </c>
    </row>
    <row r="54" spans="1:5" x14ac:dyDescent="0.25">
      <c r="A54">
        <v>51</v>
      </c>
      <c r="B54" s="193" t="str">
        <f>IF(Tableau2[[#This Row],[Lot]]=Autres!$I$20,Tableau2[[#This Row],[Poids]],"")</f>
        <v/>
      </c>
      <c r="C54" s="194" t="str">
        <f>IF(Tableau2[[#This Row],[Lot]]=Autres!$I$21,Tableau2[[#This Row],[Poids]],"")</f>
        <v/>
      </c>
      <c r="D54" s="193" t="str">
        <f>IF(Tableau2[[#This Row],[Lot]]=Autres!$I$20,Tableau2[[#This Row],[Longueur (cm)]],"")</f>
        <v/>
      </c>
      <c r="E54" s="194" t="str">
        <f>IF(Tableau2[[#This Row],[Lot]]=Autres!$I$21,Tableau2[[#This Row],[Longueur (cm)]],"")</f>
        <v/>
      </c>
    </row>
    <row r="55" spans="1:5" x14ac:dyDescent="0.25">
      <c r="A55">
        <v>52</v>
      </c>
      <c r="B55" s="193" t="str">
        <f>IF(Tableau2[[#This Row],[Lot]]=Autres!$I$20,Tableau2[[#This Row],[Poids]],"")</f>
        <v/>
      </c>
      <c r="C55" s="194" t="str">
        <f>IF(Tableau2[[#This Row],[Lot]]=Autres!$I$21,Tableau2[[#This Row],[Poids]],"")</f>
        <v/>
      </c>
      <c r="D55" s="193" t="str">
        <f>IF(Tableau2[[#This Row],[Lot]]=Autres!$I$20,Tableau2[[#This Row],[Longueur (cm)]],"")</f>
        <v/>
      </c>
      <c r="E55" s="194" t="str">
        <f>IF(Tableau2[[#This Row],[Lot]]=Autres!$I$21,Tableau2[[#This Row],[Longueur (cm)]],"")</f>
        <v/>
      </c>
    </row>
    <row r="56" spans="1:5" x14ac:dyDescent="0.25">
      <c r="A56">
        <v>53</v>
      </c>
      <c r="B56" s="193" t="str">
        <f>IF(Tableau2[[#This Row],[Lot]]=Autres!$I$20,Tableau2[[#This Row],[Poids]],"")</f>
        <v/>
      </c>
      <c r="C56" s="194" t="str">
        <f>IF(Tableau2[[#This Row],[Lot]]=Autres!$I$21,Tableau2[[#This Row],[Poids]],"")</f>
        <v/>
      </c>
      <c r="D56" s="193" t="str">
        <f>IF(Tableau2[[#This Row],[Lot]]=Autres!$I$20,Tableau2[[#This Row],[Longueur (cm)]],"")</f>
        <v/>
      </c>
      <c r="E56" s="194" t="str">
        <f>IF(Tableau2[[#This Row],[Lot]]=Autres!$I$21,Tableau2[[#This Row],[Longueur (cm)]],"")</f>
        <v/>
      </c>
    </row>
    <row r="57" spans="1:5" x14ac:dyDescent="0.25">
      <c r="A57">
        <v>54</v>
      </c>
      <c r="B57" s="193" t="str">
        <f>IF(Tableau2[[#This Row],[Lot]]=Autres!$I$20,Tableau2[[#This Row],[Poids]],"")</f>
        <v/>
      </c>
      <c r="C57" s="194" t="str">
        <f>IF(Tableau2[[#This Row],[Lot]]=Autres!$I$21,Tableau2[[#This Row],[Poids]],"")</f>
        <v/>
      </c>
      <c r="D57" s="193" t="str">
        <f>IF(Tableau2[[#This Row],[Lot]]=Autres!$I$20,Tableau2[[#This Row],[Longueur (cm)]],"")</f>
        <v/>
      </c>
      <c r="E57" s="194" t="str">
        <f>IF(Tableau2[[#This Row],[Lot]]=Autres!$I$21,Tableau2[[#This Row],[Longueur (cm)]],"")</f>
        <v/>
      </c>
    </row>
    <row r="58" spans="1:5" x14ac:dyDescent="0.25">
      <c r="A58">
        <v>55</v>
      </c>
      <c r="B58" s="193" t="str">
        <f>IF(Tableau2[[#This Row],[Lot]]=Autres!$I$20,Tableau2[[#This Row],[Poids]],"")</f>
        <v/>
      </c>
      <c r="C58" s="194" t="str">
        <f>IF(Tableau2[[#This Row],[Lot]]=Autres!$I$21,Tableau2[[#This Row],[Poids]],"")</f>
        <v/>
      </c>
      <c r="D58" s="193" t="str">
        <f>IF(Tableau2[[#This Row],[Lot]]=Autres!$I$20,Tableau2[[#This Row],[Longueur (cm)]],"")</f>
        <v/>
      </c>
      <c r="E58" s="194" t="str">
        <f>IF(Tableau2[[#This Row],[Lot]]=Autres!$I$21,Tableau2[[#This Row],[Longueur (cm)]],"")</f>
        <v/>
      </c>
    </row>
    <row r="59" spans="1:5" x14ac:dyDescent="0.25">
      <c r="A59">
        <v>56</v>
      </c>
      <c r="B59" s="193" t="str">
        <f>IF(Tableau2[[#This Row],[Lot]]=Autres!$I$20,Tableau2[[#This Row],[Poids]],"")</f>
        <v/>
      </c>
      <c r="C59" s="194" t="str">
        <f>IF(Tableau2[[#This Row],[Lot]]=Autres!$I$21,Tableau2[[#This Row],[Poids]],"")</f>
        <v/>
      </c>
      <c r="D59" s="193" t="str">
        <f>IF(Tableau2[[#This Row],[Lot]]=Autres!$I$20,Tableau2[[#This Row],[Longueur (cm)]],"")</f>
        <v/>
      </c>
      <c r="E59" s="194" t="str">
        <f>IF(Tableau2[[#This Row],[Lot]]=Autres!$I$21,Tableau2[[#This Row],[Longueur (cm)]],"")</f>
        <v/>
      </c>
    </row>
    <row r="60" spans="1:5" x14ac:dyDescent="0.25">
      <c r="A60">
        <v>57</v>
      </c>
      <c r="B60" s="193" t="str">
        <f>IF(Tableau2[[#This Row],[Lot]]=Autres!$I$20,Tableau2[[#This Row],[Poids]],"")</f>
        <v/>
      </c>
      <c r="C60" s="194" t="str">
        <f>IF(Tableau2[[#This Row],[Lot]]=Autres!$I$21,Tableau2[[#This Row],[Poids]],"")</f>
        <v/>
      </c>
      <c r="D60" s="193" t="str">
        <f>IF(Tableau2[[#This Row],[Lot]]=Autres!$I$20,Tableau2[[#This Row],[Longueur (cm)]],"")</f>
        <v/>
      </c>
      <c r="E60" s="194" t="str">
        <f>IF(Tableau2[[#This Row],[Lot]]=Autres!$I$21,Tableau2[[#This Row],[Longueur (cm)]],"")</f>
        <v/>
      </c>
    </row>
    <row r="61" spans="1:5" x14ac:dyDescent="0.25">
      <c r="A61">
        <v>58</v>
      </c>
      <c r="B61" s="193" t="str">
        <f>IF(Tableau2[[#This Row],[Lot]]=Autres!$I$20,Tableau2[[#This Row],[Poids]],"")</f>
        <v/>
      </c>
      <c r="C61" s="194" t="str">
        <f>IF(Tableau2[[#This Row],[Lot]]=Autres!$I$21,Tableau2[[#This Row],[Poids]],"")</f>
        <v/>
      </c>
      <c r="D61" s="193" t="str">
        <f>IF(Tableau2[[#This Row],[Lot]]=Autres!$I$20,Tableau2[[#This Row],[Longueur (cm)]],"")</f>
        <v/>
      </c>
      <c r="E61" s="194" t="str">
        <f>IF(Tableau2[[#This Row],[Lot]]=Autres!$I$21,Tableau2[[#This Row],[Longueur (cm)]],"")</f>
        <v/>
      </c>
    </row>
    <row r="62" spans="1:5" x14ac:dyDescent="0.25">
      <c r="A62">
        <v>59</v>
      </c>
      <c r="B62" s="193" t="str">
        <f>IF(Tableau2[[#This Row],[Lot]]=Autres!$I$20,Tableau2[[#This Row],[Poids]],"")</f>
        <v/>
      </c>
      <c r="C62" s="194" t="str">
        <f>IF(Tableau2[[#This Row],[Lot]]=Autres!$I$21,Tableau2[[#This Row],[Poids]],"")</f>
        <v/>
      </c>
      <c r="D62" s="193" t="str">
        <f>IF(Tableau2[[#This Row],[Lot]]=Autres!$I$20,Tableau2[[#This Row],[Longueur (cm)]],"")</f>
        <v/>
      </c>
      <c r="E62" s="194" t="str">
        <f>IF(Tableau2[[#This Row],[Lot]]=Autres!$I$21,Tableau2[[#This Row],[Longueur (cm)]],"")</f>
        <v/>
      </c>
    </row>
    <row r="63" spans="1:5" x14ac:dyDescent="0.25">
      <c r="A63">
        <v>60</v>
      </c>
      <c r="B63" s="193" t="str">
        <f>IF(Tableau2[[#This Row],[Lot]]=Autres!$I$20,Tableau2[[#This Row],[Poids]],"")</f>
        <v/>
      </c>
      <c r="C63" s="194" t="str">
        <f>IF(Tableau2[[#This Row],[Lot]]=Autres!$I$21,Tableau2[[#This Row],[Poids]],"")</f>
        <v/>
      </c>
      <c r="D63" s="193" t="str">
        <f>IF(Tableau2[[#This Row],[Lot]]=Autres!$I$20,Tableau2[[#This Row],[Longueur (cm)]],"")</f>
        <v/>
      </c>
      <c r="E63" s="194" t="str">
        <f>IF(Tableau2[[#This Row],[Lot]]=Autres!$I$21,Tableau2[[#This Row],[Longueur (cm)]],"")</f>
        <v/>
      </c>
    </row>
    <row r="64" spans="1:5" x14ac:dyDescent="0.25">
      <c r="A64">
        <v>61</v>
      </c>
      <c r="B64" s="193" t="str">
        <f>IF(Tableau2[[#This Row],[Lot]]=Autres!$I$20,Tableau2[[#This Row],[Poids]],"")</f>
        <v/>
      </c>
      <c r="C64" s="194" t="str">
        <f>IF(Tableau2[[#This Row],[Lot]]=Autres!$I$21,Tableau2[[#This Row],[Poids]],"")</f>
        <v/>
      </c>
      <c r="D64" s="193" t="str">
        <f>IF(Tableau2[[#This Row],[Lot]]=Autres!$I$20,Tableau2[[#This Row],[Longueur (cm)]],"")</f>
        <v/>
      </c>
      <c r="E64" s="194" t="str">
        <f>IF(Tableau2[[#This Row],[Lot]]=Autres!$I$21,Tableau2[[#This Row],[Longueur (cm)]],"")</f>
        <v/>
      </c>
    </row>
    <row r="65" spans="1:5" x14ac:dyDescent="0.25">
      <c r="A65">
        <v>62</v>
      </c>
      <c r="B65" s="193" t="str">
        <f>IF(Tableau2[[#This Row],[Lot]]=Autres!$I$20,Tableau2[[#This Row],[Poids]],"")</f>
        <v/>
      </c>
      <c r="C65" s="194" t="str">
        <f>IF(Tableau2[[#This Row],[Lot]]=Autres!$I$21,Tableau2[[#This Row],[Poids]],"")</f>
        <v/>
      </c>
      <c r="D65" s="193" t="str">
        <f>IF(Tableau2[[#This Row],[Lot]]=Autres!$I$20,Tableau2[[#This Row],[Longueur (cm)]],"")</f>
        <v/>
      </c>
      <c r="E65" s="194" t="str">
        <f>IF(Tableau2[[#This Row],[Lot]]=Autres!$I$21,Tableau2[[#This Row],[Longueur (cm)]],"")</f>
        <v/>
      </c>
    </row>
    <row r="66" spans="1:5" x14ac:dyDescent="0.25">
      <c r="A66">
        <v>63</v>
      </c>
      <c r="B66" s="193" t="str">
        <f>IF(Tableau2[[#This Row],[Lot]]=Autres!$I$20,Tableau2[[#This Row],[Poids]],"")</f>
        <v/>
      </c>
      <c r="C66" s="194" t="str">
        <f>IF(Tableau2[[#This Row],[Lot]]=Autres!$I$21,Tableau2[[#This Row],[Poids]],"")</f>
        <v/>
      </c>
      <c r="D66" s="193" t="str">
        <f>IF(Tableau2[[#This Row],[Lot]]=Autres!$I$20,Tableau2[[#This Row],[Longueur (cm)]],"")</f>
        <v/>
      </c>
      <c r="E66" s="194" t="str">
        <f>IF(Tableau2[[#This Row],[Lot]]=Autres!$I$21,Tableau2[[#This Row],[Longueur (cm)]],"")</f>
        <v/>
      </c>
    </row>
    <row r="67" spans="1:5" x14ac:dyDescent="0.25">
      <c r="A67">
        <v>64</v>
      </c>
      <c r="B67" s="193" t="str">
        <f>IF(Tableau2[[#This Row],[Lot]]=Autres!$I$20,Tableau2[[#This Row],[Poids]],"")</f>
        <v/>
      </c>
      <c r="C67" s="194" t="str">
        <f>IF(Tableau2[[#This Row],[Lot]]=Autres!$I$21,Tableau2[[#This Row],[Poids]],"")</f>
        <v/>
      </c>
      <c r="D67" s="193" t="str">
        <f>IF(Tableau2[[#This Row],[Lot]]=Autres!$I$20,Tableau2[[#This Row],[Longueur (cm)]],"")</f>
        <v/>
      </c>
      <c r="E67" s="194" t="str">
        <f>IF(Tableau2[[#This Row],[Lot]]=Autres!$I$21,Tableau2[[#This Row],[Longueur (cm)]],"")</f>
        <v/>
      </c>
    </row>
    <row r="68" spans="1:5" x14ac:dyDescent="0.25">
      <c r="A68">
        <v>65</v>
      </c>
      <c r="B68" s="193" t="str">
        <f>IF(Tableau2[[#This Row],[Lot]]=Autres!$I$20,Tableau2[[#This Row],[Poids]],"")</f>
        <v/>
      </c>
      <c r="C68" s="194" t="str">
        <f>IF(Tableau2[[#This Row],[Lot]]=Autres!$I$21,Tableau2[[#This Row],[Poids]],"")</f>
        <v/>
      </c>
      <c r="D68" s="193" t="str">
        <f>IF(Tableau2[[#This Row],[Lot]]=Autres!$I$20,Tableau2[[#This Row],[Longueur (cm)]],"")</f>
        <v/>
      </c>
      <c r="E68" s="194" t="str">
        <f>IF(Tableau2[[#This Row],[Lot]]=Autres!$I$21,Tableau2[[#This Row],[Longueur (cm)]],"")</f>
        <v/>
      </c>
    </row>
    <row r="69" spans="1:5" x14ac:dyDescent="0.25">
      <c r="A69">
        <v>66</v>
      </c>
      <c r="B69" s="193" t="str">
        <f>IF(Tableau2[[#This Row],[Lot]]=Autres!$I$20,Tableau2[[#This Row],[Poids]],"")</f>
        <v/>
      </c>
      <c r="C69" s="194" t="str">
        <f>IF(Tableau2[[#This Row],[Lot]]=Autres!$I$21,Tableau2[[#This Row],[Poids]],"")</f>
        <v/>
      </c>
      <c r="D69" s="193" t="str">
        <f>IF(Tableau2[[#This Row],[Lot]]=Autres!$I$20,Tableau2[[#This Row],[Longueur (cm)]],"")</f>
        <v/>
      </c>
      <c r="E69" s="194" t="str">
        <f>IF(Tableau2[[#This Row],[Lot]]=Autres!$I$21,Tableau2[[#This Row],[Longueur (cm)]],"")</f>
        <v/>
      </c>
    </row>
    <row r="70" spans="1:5" x14ac:dyDescent="0.25">
      <c r="A70">
        <v>67</v>
      </c>
      <c r="B70" s="193" t="str">
        <f>IF(Tableau2[[#This Row],[Lot]]=Autres!$I$20,Tableau2[[#This Row],[Poids]],"")</f>
        <v/>
      </c>
      <c r="C70" s="194" t="str">
        <f>IF(Tableau2[[#This Row],[Lot]]=Autres!$I$21,Tableau2[[#This Row],[Poids]],"")</f>
        <v/>
      </c>
      <c r="D70" s="193" t="str">
        <f>IF(Tableau2[[#This Row],[Lot]]=Autres!$I$20,Tableau2[[#This Row],[Longueur (cm)]],"")</f>
        <v/>
      </c>
      <c r="E70" s="194" t="str">
        <f>IF(Tableau2[[#This Row],[Lot]]=Autres!$I$21,Tableau2[[#This Row],[Longueur (cm)]],"")</f>
        <v/>
      </c>
    </row>
    <row r="71" spans="1:5" x14ac:dyDescent="0.25">
      <c r="A71">
        <v>68</v>
      </c>
      <c r="B71" s="193" t="str">
        <f>IF(Tableau2[[#This Row],[Lot]]=Autres!$I$20,Tableau2[[#This Row],[Poids]],"")</f>
        <v/>
      </c>
      <c r="C71" s="194" t="str">
        <f>IF(Tableau2[[#This Row],[Lot]]=Autres!$I$21,Tableau2[[#This Row],[Poids]],"")</f>
        <v/>
      </c>
      <c r="D71" s="193" t="str">
        <f>IF(Tableau2[[#This Row],[Lot]]=Autres!$I$20,Tableau2[[#This Row],[Longueur (cm)]],"")</f>
        <v/>
      </c>
      <c r="E71" s="194" t="str">
        <f>IF(Tableau2[[#This Row],[Lot]]=Autres!$I$21,Tableau2[[#This Row],[Longueur (cm)]],"")</f>
        <v/>
      </c>
    </row>
    <row r="72" spans="1:5" x14ac:dyDescent="0.25">
      <c r="A72">
        <v>69</v>
      </c>
      <c r="B72" s="193" t="str">
        <f>IF(Tableau2[[#This Row],[Lot]]=Autres!$I$20,Tableau2[[#This Row],[Poids]],"")</f>
        <v/>
      </c>
      <c r="C72" s="194" t="str">
        <f>IF(Tableau2[[#This Row],[Lot]]=Autres!$I$21,Tableau2[[#This Row],[Poids]],"")</f>
        <v/>
      </c>
      <c r="D72" s="193" t="str">
        <f>IF(Tableau2[[#This Row],[Lot]]=Autres!$I$20,Tableau2[[#This Row],[Longueur (cm)]],"")</f>
        <v/>
      </c>
      <c r="E72" s="194" t="str">
        <f>IF(Tableau2[[#This Row],[Lot]]=Autres!$I$21,Tableau2[[#This Row],[Longueur (cm)]],"")</f>
        <v/>
      </c>
    </row>
    <row r="73" spans="1:5" x14ac:dyDescent="0.25">
      <c r="A73">
        <v>70</v>
      </c>
      <c r="B73" s="193" t="str">
        <f>IF(Tableau2[[#This Row],[Lot]]=Autres!$I$20,Tableau2[[#This Row],[Poids]],"")</f>
        <v/>
      </c>
      <c r="C73" s="194" t="str">
        <f>IF(Tableau2[[#This Row],[Lot]]=Autres!$I$21,Tableau2[[#This Row],[Poids]],"")</f>
        <v/>
      </c>
      <c r="D73" s="193" t="str">
        <f>IF(Tableau2[[#This Row],[Lot]]=Autres!$I$20,Tableau2[[#This Row],[Longueur (cm)]],"")</f>
        <v/>
      </c>
      <c r="E73" s="194" t="str">
        <f>IF(Tableau2[[#This Row],[Lot]]=Autres!$I$21,Tableau2[[#This Row],[Longueur (cm)]],"")</f>
        <v/>
      </c>
    </row>
    <row r="74" spans="1:5" x14ac:dyDescent="0.25">
      <c r="A74">
        <v>71</v>
      </c>
      <c r="B74" s="193" t="str">
        <f>IF(Tableau2[[#This Row],[Lot]]=Autres!$I$20,Tableau2[[#This Row],[Poids]],"")</f>
        <v/>
      </c>
      <c r="C74" s="194" t="str">
        <f>IF(Tableau2[[#This Row],[Lot]]=Autres!$I$21,Tableau2[[#This Row],[Poids]],"")</f>
        <v/>
      </c>
      <c r="D74" s="193" t="str">
        <f>IF(Tableau2[[#This Row],[Lot]]=Autres!$I$20,Tableau2[[#This Row],[Longueur (cm)]],"")</f>
        <v/>
      </c>
      <c r="E74" s="194" t="str">
        <f>IF(Tableau2[[#This Row],[Lot]]=Autres!$I$21,Tableau2[[#This Row],[Longueur (cm)]],"")</f>
        <v/>
      </c>
    </row>
    <row r="75" spans="1:5" x14ac:dyDescent="0.25">
      <c r="A75">
        <v>72</v>
      </c>
      <c r="B75" s="193" t="str">
        <f>IF(Tableau2[[#This Row],[Lot]]=Autres!$I$20,Tableau2[[#This Row],[Poids]],"")</f>
        <v/>
      </c>
      <c r="C75" s="194" t="str">
        <f>IF(Tableau2[[#This Row],[Lot]]=Autres!$I$21,Tableau2[[#This Row],[Poids]],"")</f>
        <v/>
      </c>
      <c r="D75" s="193" t="str">
        <f>IF(Tableau2[[#This Row],[Lot]]=Autres!$I$20,Tableau2[[#This Row],[Longueur (cm)]],"")</f>
        <v/>
      </c>
      <c r="E75" s="194" t="str">
        <f>IF(Tableau2[[#This Row],[Lot]]=Autres!$I$21,Tableau2[[#This Row],[Longueur (cm)]],"")</f>
        <v/>
      </c>
    </row>
    <row r="76" spans="1:5" x14ac:dyDescent="0.25">
      <c r="A76">
        <v>73</v>
      </c>
      <c r="B76" s="193" t="str">
        <f>IF(Tableau2[[#This Row],[Lot]]=Autres!$I$20,Tableau2[[#This Row],[Poids]],"")</f>
        <v/>
      </c>
      <c r="C76" s="194" t="str">
        <f>IF(Tableau2[[#This Row],[Lot]]=Autres!$I$21,Tableau2[[#This Row],[Poids]],"")</f>
        <v/>
      </c>
      <c r="D76" s="193" t="str">
        <f>IF(Tableau2[[#This Row],[Lot]]=Autres!$I$20,Tableau2[[#This Row],[Longueur (cm)]],"")</f>
        <v/>
      </c>
      <c r="E76" s="194" t="str">
        <f>IF(Tableau2[[#This Row],[Lot]]=Autres!$I$21,Tableau2[[#This Row],[Longueur (cm)]],"")</f>
        <v/>
      </c>
    </row>
    <row r="77" spans="1:5" x14ac:dyDescent="0.25">
      <c r="A77">
        <v>74</v>
      </c>
      <c r="B77" s="193" t="str">
        <f>IF(Tableau2[[#This Row],[Lot]]=Autres!$I$20,Tableau2[[#This Row],[Poids]],"")</f>
        <v/>
      </c>
      <c r="C77" s="194" t="str">
        <f>IF(Tableau2[[#This Row],[Lot]]=Autres!$I$21,Tableau2[[#This Row],[Poids]],"")</f>
        <v/>
      </c>
      <c r="D77" s="193" t="str">
        <f>IF(Tableau2[[#This Row],[Lot]]=Autres!$I$20,Tableau2[[#This Row],[Longueur (cm)]],"")</f>
        <v/>
      </c>
      <c r="E77" s="194" t="str">
        <f>IF(Tableau2[[#This Row],[Lot]]=Autres!$I$21,Tableau2[[#This Row],[Longueur (cm)]],"")</f>
        <v/>
      </c>
    </row>
    <row r="78" spans="1:5" x14ac:dyDescent="0.25">
      <c r="A78">
        <v>75</v>
      </c>
      <c r="B78" s="193" t="str">
        <f>IF(Tableau2[[#This Row],[Lot]]=Autres!$I$20,Tableau2[[#This Row],[Poids]],"")</f>
        <v/>
      </c>
      <c r="C78" s="194" t="str">
        <f>IF(Tableau2[[#This Row],[Lot]]=Autres!$I$21,Tableau2[[#This Row],[Poids]],"")</f>
        <v/>
      </c>
      <c r="D78" s="193" t="str">
        <f>IF(Tableau2[[#This Row],[Lot]]=Autres!$I$20,Tableau2[[#This Row],[Longueur (cm)]],"")</f>
        <v/>
      </c>
      <c r="E78" s="194" t="str">
        <f>IF(Tableau2[[#This Row],[Lot]]=Autres!$I$21,Tableau2[[#This Row],[Longueur (cm)]],"")</f>
        <v/>
      </c>
    </row>
    <row r="79" spans="1:5" x14ac:dyDescent="0.25">
      <c r="A79">
        <v>76</v>
      </c>
      <c r="B79" s="193" t="str">
        <f>IF(Tableau2[[#This Row],[Lot]]=Autres!$I$20,Tableau2[[#This Row],[Poids]],"")</f>
        <v/>
      </c>
      <c r="C79" s="194" t="str">
        <f>IF(Tableau2[[#This Row],[Lot]]=Autres!$I$21,Tableau2[[#This Row],[Poids]],"")</f>
        <v/>
      </c>
      <c r="D79" s="193" t="str">
        <f>IF(Tableau2[[#This Row],[Lot]]=Autres!$I$20,Tableau2[[#This Row],[Longueur (cm)]],"")</f>
        <v/>
      </c>
      <c r="E79" s="194" t="str">
        <f>IF(Tableau2[[#This Row],[Lot]]=Autres!$I$21,Tableau2[[#This Row],[Longueur (cm)]],"")</f>
        <v/>
      </c>
    </row>
    <row r="80" spans="1:5" x14ac:dyDescent="0.25">
      <c r="A80">
        <v>77</v>
      </c>
      <c r="B80" s="193" t="str">
        <f>IF(Tableau2[[#This Row],[Lot]]=Autres!$I$20,Tableau2[[#This Row],[Poids]],"")</f>
        <v/>
      </c>
      <c r="C80" s="194" t="str">
        <f>IF(Tableau2[[#This Row],[Lot]]=Autres!$I$21,Tableau2[[#This Row],[Poids]],"")</f>
        <v/>
      </c>
      <c r="D80" s="193" t="str">
        <f>IF(Tableau2[[#This Row],[Lot]]=Autres!$I$20,Tableau2[[#This Row],[Longueur (cm)]],"")</f>
        <v/>
      </c>
      <c r="E80" s="194" t="str">
        <f>IF(Tableau2[[#This Row],[Lot]]=Autres!$I$21,Tableau2[[#This Row],[Longueur (cm)]],"")</f>
        <v/>
      </c>
    </row>
    <row r="81" spans="1:5" x14ac:dyDescent="0.25">
      <c r="A81">
        <v>78</v>
      </c>
      <c r="B81" s="193" t="str">
        <f>IF(Tableau2[[#This Row],[Lot]]=Autres!$I$20,Tableau2[[#This Row],[Poids]],"")</f>
        <v/>
      </c>
      <c r="C81" s="194" t="str">
        <f>IF(Tableau2[[#This Row],[Lot]]=Autres!$I$21,Tableau2[[#This Row],[Poids]],"")</f>
        <v/>
      </c>
      <c r="D81" s="193" t="str">
        <f>IF(Tableau2[[#This Row],[Lot]]=Autres!$I$20,Tableau2[[#This Row],[Longueur (cm)]],"")</f>
        <v/>
      </c>
      <c r="E81" s="194" t="str">
        <f>IF(Tableau2[[#This Row],[Lot]]=Autres!$I$21,Tableau2[[#This Row],[Longueur (cm)]],"")</f>
        <v/>
      </c>
    </row>
    <row r="82" spans="1:5" x14ac:dyDescent="0.25">
      <c r="A82">
        <v>79</v>
      </c>
      <c r="B82" s="193" t="str">
        <f>IF(Tableau2[[#This Row],[Lot]]=Autres!$I$20,Tableau2[[#This Row],[Poids]],"")</f>
        <v/>
      </c>
      <c r="C82" s="194" t="str">
        <f>IF(Tableau2[[#This Row],[Lot]]=Autres!$I$21,Tableau2[[#This Row],[Poids]],"")</f>
        <v/>
      </c>
      <c r="D82" s="193" t="str">
        <f>IF(Tableau2[[#This Row],[Lot]]=Autres!$I$20,Tableau2[[#This Row],[Longueur (cm)]],"")</f>
        <v/>
      </c>
      <c r="E82" s="194" t="str">
        <f>IF(Tableau2[[#This Row],[Lot]]=Autres!$I$21,Tableau2[[#This Row],[Longueur (cm)]],"")</f>
        <v/>
      </c>
    </row>
    <row r="83" spans="1:5" x14ac:dyDescent="0.25">
      <c r="A83">
        <v>80</v>
      </c>
      <c r="B83" s="193" t="str">
        <f>IF(Tableau2[[#This Row],[Lot]]=Autres!$I$20,Tableau2[[#This Row],[Poids]],"")</f>
        <v/>
      </c>
      <c r="C83" s="194" t="str">
        <f>IF(Tableau2[[#This Row],[Lot]]=Autres!$I$21,Tableau2[[#This Row],[Poids]],"")</f>
        <v/>
      </c>
      <c r="D83" s="193" t="str">
        <f>IF(Tableau2[[#This Row],[Lot]]=Autres!$I$20,Tableau2[[#This Row],[Longueur (cm)]],"")</f>
        <v/>
      </c>
      <c r="E83" s="194" t="str">
        <f>IF(Tableau2[[#This Row],[Lot]]=Autres!$I$21,Tableau2[[#This Row],[Longueur (cm)]],"")</f>
        <v/>
      </c>
    </row>
    <row r="84" spans="1:5" x14ac:dyDescent="0.25">
      <c r="A84">
        <v>81</v>
      </c>
      <c r="B84" s="193" t="str">
        <f>IF(Tableau2[[#This Row],[Lot]]=Autres!$I$20,Tableau2[[#This Row],[Poids]],"")</f>
        <v/>
      </c>
      <c r="C84" s="194" t="str">
        <f>IF(Tableau2[[#This Row],[Lot]]=Autres!$I$21,Tableau2[[#This Row],[Poids]],"")</f>
        <v/>
      </c>
      <c r="D84" s="193" t="str">
        <f>IF(Tableau2[[#This Row],[Lot]]=Autres!$I$20,Tableau2[[#This Row],[Longueur (cm)]],"")</f>
        <v/>
      </c>
      <c r="E84" s="194" t="str">
        <f>IF(Tableau2[[#This Row],[Lot]]=Autres!$I$21,Tableau2[[#This Row],[Longueur (cm)]],"")</f>
        <v/>
      </c>
    </row>
    <row r="85" spans="1:5" x14ac:dyDescent="0.25">
      <c r="A85">
        <v>82</v>
      </c>
      <c r="B85" s="193" t="str">
        <f>IF(Tableau2[[#This Row],[Lot]]=Autres!$I$20,Tableau2[[#This Row],[Poids]],"")</f>
        <v/>
      </c>
      <c r="C85" s="194" t="str">
        <f>IF(Tableau2[[#This Row],[Lot]]=Autres!$I$21,Tableau2[[#This Row],[Poids]],"")</f>
        <v/>
      </c>
      <c r="D85" s="193" t="str">
        <f>IF(Tableau2[[#This Row],[Lot]]=Autres!$I$20,Tableau2[[#This Row],[Longueur (cm)]],"")</f>
        <v/>
      </c>
      <c r="E85" s="194" t="str">
        <f>IF(Tableau2[[#This Row],[Lot]]=Autres!$I$21,Tableau2[[#This Row],[Longueur (cm)]],"")</f>
        <v/>
      </c>
    </row>
    <row r="86" spans="1:5" x14ac:dyDescent="0.25">
      <c r="A86">
        <v>83</v>
      </c>
      <c r="B86" s="193" t="str">
        <f>IF(Tableau2[[#This Row],[Lot]]=Autres!$I$20,Tableau2[[#This Row],[Poids]],"")</f>
        <v/>
      </c>
      <c r="C86" s="194" t="str">
        <f>IF(Tableau2[[#This Row],[Lot]]=Autres!$I$21,Tableau2[[#This Row],[Poids]],"")</f>
        <v/>
      </c>
      <c r="D86" s="193" t="str">
        <f>IF(Tableau2[[#This Row],[Lot]]=Autres!$I$20,Tableau2[[#This Row],[Longueur (cm)]],"")</f>
        <v/>
      </c>
      <c r="E86" s="194" t="str">
        <f>IF(Tableau2[[#This Row],[Lot]]=Autres!$I$21,Tableau2[[#This Row],[Longueur (cm)]],"")</f>
        <v/>
      </c>
    </row>
    <row r="87" spans="1:5" x14ac:dyDescent="0.25">
      <c r="A87">
        <v>84</v>
      </c>
      <c r="B87" s="193" t="str">
        <f>IF(Tableau2[[#This Row],[Lot]]=Autres!$I$20,Tableau2[[#This Row],[Poids]],"")</f>
        <v/>
      </c>
      <c r="C87" s="194" t="str">
        <f>IF(Tableau2[[#This Row],[Lot]]=Autres!$I$21,Tableau2[[#This Row],[Poids]],"")</f>
        <v/>
      </c>
      <c r="D87" s="193" t="str">
        <f>IF(Tableau2[[#This Row],[Lot]]=Autres!$I$20,Tableau2[[#This Row],[Longueur (cm)]],"")</f>
        <v/>
      </c>
      <c r="E87" s="194" t="str">
        <f>IF(Tableau2[[#This Row],[Lot]]=Autres!$I$21,Tableau2[[#This Row],[Longueur (cm)]],"")</f>
        <v/>
      </c>
    </row>
    <row r="88" spans="1:5" x14ac:dyDescent="0.25">
      <c r="A88">
        <v>85</v>
      </c>
      <c r="B88" s="193" t="str">
        <f>IF(Tableau2[[#This Row],[Lot]]=Autres!$I$20,Tableau2[[#This Row],[Poids]],"")</f>
        <v/>
      </c>
      <c r="C88" s="194" t="str">
        <f>IF(Tableau2[[#This Row],[Lot]]=Autres!$I$21,Tableau2[[#This Row],[Poids]],"")</f>
        <v/>
      </c>
      <c r="D88" s="193" t="str">
        <f>IF(Tableau2[[#This Row],[Lot]]=Autres!$I$20,Tableau2[[#This Row],[Longueur (cm)]],"")</f>
        <v/>
      </c>
      <c r="E88" s="194" t="str">
        <f>IF(Tableau2[[#This Row],[Lot]]=Autres!$I$21,Tableau2[[#This Row],[Longueur (cm)]],"")</f>
        <v/>
      </c>
    </row>
    <row r="89" spans="1:5" x14ac:dyDescent="0.25">
      <c r="A89">
        <v>86</v>
      </c>
      <c r="B89" s="193" t="str">
        <f>IF(Tableau2[[#This Row],[Lot]]=Autres!$I$20,Tableau2[[#This Row],[Poids]],"")</f>
        <v/>
      </c>
      <c r="C89" s="194" t="str">
        <f>IF(Tableau2[[#This Row],[Lot]]=Autres!$I$21,Tableau2[[#This Row],[Poids]],"")</f>
        <v/>
      </c>
      <c r="D89" s="193" t="str">
        <f>IF(Tableau2[[#This Row],[Lot]]=Autres!$I$20,Tableau2[[#This Row],[Longueur (cm)]],"")</f>
        <v/>
      </c>
      <c r="E89" s="194" t="str">
        <f>IF(Tableau2[[#This Row],[Lot]]=Autres!$I$21,Tableau2[[#This Row],[Longueur (cm)]],"")</f>
        <v/>
      </c>
    </row>
    <row r="90" spans="1:5" x14ac:dyDescent="0.25">
      <c r="A90">
        <v>87</v>
      </c>
      <c r="B90" s="193" t="str">
        <f>IF(Tableau2[[#This Row],[Lot]]=Autres!$I$20,Tableau2[[#This Row],[Poids]],"")</f>
        <v/>
      </c>
      <c r="C90" s="194" t="str">
        <f>IF(Tableau2[[#This Row],[Lot]]=Autres!$I$21,Tableau2[[#This Row],[Poids]],"")</f>
        <v/>
      </c>
      <c r="D90" s="193" t="str">
        <f>IF(Tableau2[[#This Row],[Lot]]=Autres!$I$20,Tableau2[[#This Row],[Longueur (cm)]],"")</f>
        <v/>
      </c>
      <c r="E90" s="194" t="str">
        <f>IF(Tableau2[[#This Row],[Lot]]=Autres!$I$21,Tableau2[[#This Row],[Longueur (cm)]],"")</f>
        <v/>
      </c>
    </row>
    <row r="91" spans="1:5" x14ac:dyDescent="0.25">
      <c r="A91">
        <v>88</v>
      </c>
      <c r="B91" s="193" t="str">
        <f>IF(Tableau2[[#This Row],[Lot]]=Autres!$I$20,Tableau2[[#This Row],[Poids]],"")</f>
        <v/>
      </c>
      <c r="C91" s="194" t="str">
        <f>IF(Tableau2[[#This Row],[Lot]]=Autres!$I$21,Tableau2[[#This Row],[Poids]],"")</f>
        <v/>
      </c>
      <c r="D91" s="193" t="str">
        <f>IF(Tableau2[[#This Row],[Lot]]=Autres!$I$20,Tableau2[[#This Row],[Longueur (cm)]],"")</f>
        <v/>
      </c>
      <c r="E91" s="194" t="str">
        <f>IF(Tableau2[[#This Row],[Lot]]=Autres!$I$21,Tableau2[[#This Row],[Longueur (cm)]],"")</f>
        <v/>
      </c>
    </row>
    <row r="92" spans="1:5" x14ac:dyDescent="0.25">
      <c r="A92">
        <v>89</v>
      </c>
      <c r="B92" s="193" t="str">
        <f>IF(Tableau2[[#This Row],[Lot]]=Autres!$I$20,Tableau2[[#This Row],[Poids]],"")</f>
        <v/>
      </c>
      <c r="C92" s="194" t="str">
        <f>IF(Tableau2[[#This Row],[Lot]]=Autres!$I$21,Tableau2[[#This Row],[Poids]],"")</f>
        <v/>
      </c>
      <c r="D92" s="193" t="str">
        <f>IF(Tableau2[[#This Row],[Lot]]=Autres!$I$20,Tableau2[[#This Row],[Longueur (cm)]],"")</f>
        <v/>
      </c>
      <c r="E92" s="194" t="str">
        <f>IF(Tableau2[[#This Row],[Lot]]=Autres!$I$21,Tableau2[[#This Row],[Longueur (cm)]],"")</f>
        <v/>
      </c>
    </row>
    <row r="93" spans="1:5" x14ac:dyDescent="0.25">
      <c r="A93">
        <v>90</v>
      </c>
      <c r="B93" s="193" t="str">
        <f>IF(Tableau2[[#This Row],[Lot]]=Autres!$I$20,Tableau2[[#This Row],[Poids]],"")</f>
        <v/>
      </c>
      <c r="C93" s="194" t="str">
        <f>IF(Tableau2[[#This Row],[Lot]]=Autres!$I$21,Tableau2[[#This Row],[Poids]],"")</f>
        <v/>
      </c>
      <c r="D93" s="193" t="str">
        <f>IF(Tableau2[[#This Row],[Lot]]=Autres!$I$20,Tableau2[[#This Row],[Longueur (cm)]],"")</f>
        <v/>
      </c>
      <c r="E93" s="194" t="str">
        <f>IF(Tableau2[[#This Row],[Lot]]=Autres!$I$21,Tableau2[[#This Row],[Longueur (cm)]],"")</f>
        <v/>
      </c>
    </row>
    <row r="94" spans="1:5" x14ac:dyDescent="0.25">
      <c r="A94">
        <v>91</v>
      </c>
      <c r="B94" s="193" t="str">
        <f>IF(Tableau2[[#This Row],[Lot]]=Autres!$I$20,Tableau2[[#This Row],[Poids]],"")</f>
        <v/>
      </c>
      <c r="C94" s="194" t="str">
        <f>IF(Tableau2[[#This Row],[Lot]]=Autres!$I$21,Tableau2[[#This Row],[Poids]],"")</f>
        <v/>
      </c>
      <c r="D94" s="193" t="str">
        <f>IF(Tableau2[[#This Row],[Lot]]=Autres!$I$20,Tableau2[[#This Row],[Longueur (cm)]],"")</f>
        <v/>
      </c>
      <c r="E94" s="194" t="str">
        <f>IF(Tableau2[[#This Row],[Lot]]=Autres!$I$21,Tableau2[[#This Row],[Longueur (cm)]],"")</f>
        <v/>
      </c>
    </row>
    <row r="95" spans="1:5" x14ac:dyDescent="0.25">
      <c r="A95">
        <v>92</v>
      </c>
      <c r="B95" s="193" t="str">
        <f>IF(Tableau2[[#This Row],[Lot]]=Autres!$I$20,Tableau2[[#This Row],[Poids]],"")</f>
        <v/>
      </c>
      <c r="C95" s="194" t="str">
        <f>IF(Tableau2[[#This Row],[Lot]]=Autres!$I$21,Tableau2[[#This Row],[Poids]],"")</f>
        <v/>
      </c>
      <c r="D95" s="193" t="str">
        <f>IF(Tableau2[[#This Row],[Lot]]=Autres!$I$20,Tableau2[[#This Row],[Longueur (cm)]],"")</f>
        <v/>
      </c>
      <c r="E95" s="194" t="str">
        <f>IF(Tableau2[[#This Row],[Lot]]=Autres!$I$21,Tableau2[[#This Row],[Longueur (cm)]],"")</f>
        <v/>
      </c>
    </row>
    <row r="96" spans="1:5" x14ac:dyDescent="0.25">
      <c r="A96">
        <v>93</v>
      </c>
      <c r="B96" s="193" t="str">
        <f>IF(Tableau2[[#This Row],[Lot]]=Autres!$I$20,Tableau2[[#This Row],[Poids]],"")</f>
        <v/>
      </c>
      <c r="C96" s="194" t="str">
        <f>IF(Tableau2[[#This Row],[Lot]]=Autres!$I$21,Tableau2[[#This Row],[Poids]],"")</f>
        <v/>
      </c>
      <c r="D96" s="193" t="str">
        <f>IF(Tableau2[[#This Row],[Lot]]=Autres!$I$20,Tableau2[[#This Row],[Longueur (cm)]],"")</f>
        <v/>
      </c>
      <c r="E96" s="194" t="str">
        <f>IF(Tableau2[[#This Row],[Lot]]=Autres!$I$21,Tableau2[[#This Row],[Longueur (cm)]],"")</f>
        <v/>
      </c>
    </row>
    <row r="97" spans="1:5" x14ac:dyDescent="0.25">
      <c r="A97">
        <v>94</v>
      </c>
      <c r="B97" s="193" t="str">
        <f>IF(Tableau2[[#This Row],[Lot]]=Autres!$I$20,Tableau2[[#This Row],[Poids]],"")</f>
        <v/>
      </c>
      <c r="C97" s="194" t="str">
        <f>IF(Tableau2[[#This Row],[Lot]]=Autres!$I$21,Tableau2[[#This Row],[Poids]],"")</f>
        <v/>
      </c>
      <c r="D97" s="193" t="str">
        <f>IF(Tableau2[[#This Row],[Lot]]=Autres!$I$20,Tableau2[[#This Row],[Longueur (cm)]],"")</f>
        <v/>
      </c>
      <c r="E97" s="194" t="str">
        <f>IF(Tableau2[[#This Row],[Lot]]=Autres!$I$21,Tableau2[[#This Row],[Longueur (cm)]],"")</f>
        <v/>
      </c>
    </row>
    <row r="98" spans="1:5" x14ac:dyDescent="0.25">
      <c r="A98">
        <v>95</v>
      </c>
      <c r="B98" s="193" t="str">
        <f>IF(Tableau2[[#This Row],[Lot]]=Autres!$I$20,Tableau2[[#This Row],[Poids]],"")</f>
        <v/>
      </c>
      <c r="C98" s="194" t="str">
        <f>IF(Tableau2[[#This Row],[Lot]]=Autres!$I$21,Tableau2[[#This Row],[Poids]],"")</f>
        <v/>
      </c>
      <c r="D98" s="193" t="str">
        <f>IF(Tableau2[[#This Row],[Lot]]=Autres!$I$20,Tableau2[[#This Row],[Longueur (cm)]],"")</f>
        <v/>
      </c>
      <c r="E98" s="194" t="str">
        <f>IF(Tableau2[[#This Row],[Lot]]=Autres!$I$21,Tableau2[[#This Row],[Longueur (cm)]],"")</f>
        <v/>
      </c>
    </row>
    <row r="99" spans="1:5" x14ac:dyDescent="0.25">
      <c r="A99">
        <v>96</v>
      </c>
      <c r="B99" s="193" t="str">
        <f>IF(Tableau2[[#This Row],[Lot]]=Autres!$I$20,Tableau2[[#This Row],[Poids]],"")</f>
        <v/>
      </c>
      <c r="C99" s="194" t="str">
        <f>IF(Tableau2[[#This Row],[Lot]]=Autres!$I$21,Tableau2[[#This Row],[Poids]],"")</f>
        <v/>
      </c>
      <c r="D99" s="193" t="str">
        <f>IF(Tableau2[[#This Row],[Lot]]=Autres!$I$20,Tableau2[[#This Row],[Longueur (cm)]],"")</f>
        <v/>
      </c>
      <c r="E99" s="194" t="str">
        <f>IF(Tableau2[[#This Row],[Lot]]=Autres!$I$21,Tableau2[[#This Row],[Longueur (cm)]],"")</f>
        <v/>
      </c>
    </row>
    <row r="100" spans="1:5" x14ac:dyDescent="0.25">
      <c r="A100">
        <v>97</v>
      </c>
      <c r="B100" s="193" t="str">
        <f>IF(Tableau2[[#This Row],[Lot]]=Autres!$I$20,Tableau2[[#This Row],[Poids]],"")</f>
        <v/>
      </c>
      <c r="C100" s="194" t="str">
        <f>IF(Tableau2[[#This Row],[Lot]]=Autres!$I$21,Tableau2[[#This Row],[Poids]],"")</f>
        <v/>
      </c>
      <c r="D100" s="193" t="str">
        <f>IF(Tableau2[[#This Row],[Lot]]=Autres!$I$20,Tableau2[[#This Row],[Longueur (cm)]],"")</f>
        <v/>
      </c>
      <c r="E100" s="194" t="str">
        <f>IF(Tableau2[[#This Row],[Lot]]=Autres!$I$21,Tableau2[[#This Row],[Longueur (cm)]],"")</f>
        <v/>
      </c>
    </row>
    <row r="101" spans="1:5" x14ac:dyDescent="0.25">
      <c r="A101">
        <v>98</v>
      </c>
      <c r="B101" s="193" t="str">
        <f>IF(Tableau2[[#This Row],[Lot]]=Autres!$I$20,Tableau2[[#This Row],[Poids]],"")</f>
        <v/>
      </c>
      <c r="C101" s="194" t="str">
        <f>IF(Tableau2[[#This Row],[Lot]]=Autres!$I$21,Tableau2[[#This Row],[Poids]],"")</f>
        <v/>
      </c>
      <c r="D101" s="193" t="str">
        <f>IF(Tableau2[[#This Row],[Lot]]=Autres!$I$20,Tableau2[[#This Row],[Longueur (cm)]],"")</f>
        <v/>
      </c>
      <c r="E101" s="194" t="str">
        <f>IF(Tableau2[[#This Row],[Lot]]=Autres!$I$21,Tableau2[[#This Row],[Longueur (cm)]],"")</f>
        <v/>
      </c>
    </row>
    <row r="102" spans="1:5" x14ac:dyDescent="0.25">
      <c r="A102">
        <v>99</v>
      </c>
      <c r="B102" s="193" t="str">
        <f>IF(Tableau2[[#This Row],[Lot]]=Autres!$I$20,Tableau2[[#This Row],[Poids]],"")</f>
        <v/>
      </c>
      <c r="C102" s="194" t="str">
        <f>IF(Tableau2[[#This Row],[Lot]]=Autres!$I$21,Tableau2[[#This Row],[Poids]],"")</f>
        <v/>
      </c>
      <c r="D102" s="193" t="str">
        <f>IF(Tableau2[[#This Row],[Lot]]=Autres!$I$20,Tableau2[[#This Row],[Longueur (cm)]],"")</f>
        <v/>
      </c>
      <c r="E102" s="194" t="str">
        <f>IF(Tableau2[[#This Row],[Lot]]=Autres!$I$21,Tableau2[[#This Row],[Longueur (cm)]],"")</f>
        <v/>
      </c>
    </row>
    <row r="103" spans="1:5" x14ac:dyDescent="0.25">
      <c r="A103">
        <v>100</v>
      </c>
      <c r="B103" s="193" t="str">
        <f>IF(Tableau2[[#This Row],[Lot]]=Autres!$I$20,Tableau2[[#This Row],[Poids]],"")</f>
        <v/>
      </c>
      <c r="C103" s="194" t="str">
        <f>IF(Tableau2[[#This Row],[Lot]]=Autres!$I$21,Tableau2[[#This Row],[Poids]],"")</f>
        <v/>
      </c>
      <c r="D103" s="193" t="str">
        <f>IF(Tableau2[[#This Row],[Lot]]=Autres!$I$20,Tableau2[[#This Row],[Longueur (cm)]],"")</f>
        <v/>
      </c>
      <c r="E103" s="194" t="str">
        <f>IF(Tableau2[[#This Row],[Lot]]=Autres!$I$21,Tableau2[[#This Row],[Longueur (cm)]],"")</f>
        <v/>
      </c>
    </row>
    <row r="104" spans="1:5" x14ac:dyDescent="0.25">
      <c r="A104">
        <v>101</v>
      </c>
      <c r="B104" s="193" t="str">
        <f>IF(Tableau2[[#This Row],[Lot]]=Autres!$I$20,Tableau2[[#This Row],[Poids]],"")</f>
        <v/>
      </c>
      <c r="C104" s="194" t="str">
        <f>IF(Tableau2[[#This Row],[Lot]]=Autres!$I$21,Tableau2[[#This Row],[Poids]],"")</f>
        <v/>
      </c>
      <c r="D104" s="193" t="str">
        <f>IF(Tableau2[[#This Row],[Lot]]=Autres!$I$20,Tableau2[[#This Row],[Longueur (cm)]],"")</f>
        <v/>
      </c>
      <c r="E104" s="194" t="str">
        <f>IF(Tableau2[[#This Row],[Lot]]=Autres!$I$21,Tableau2[[#This Row],[Longueur (cm)]],"")</f>
        <v/>
      </c>
    </row>
    <row r="105" spans="1:5" x14ac:dyDescent="0.25">
      <c r="A105">
        <v>102</v>
      </c>
      <c r="B105" s="193" t="str">
        <f>IF(Tableau2[[#This Row],[Lot]]=Autres!$I$20,Tableau2[[#This Row],[Poids]],"")</f>
        <v/>
      </c>
      <c r="C105" s="194" t="str">
        <f>IF(Tableau2[[#This Row],[Lot]]=Autres!$I$21,Tableau2[[#This Row],[Poids]],"")</f>
        <v/>
      </c>
      <c r="D105" s="193" t="str">
        <f>IF(Tableau2[[#This Row],[Lot]]=Autres!$I$20,Tableau2[[#This Row],[Longueur (cm)]],"")</f>
        <v/>
      </c>
      <c r="E105" s="194" t="str">
        <f>IF(Tableau2[[#This Row],[Lot]]=Autres!$I$21,Tableau2[[#This Row],[Longueur (cm)]],"")</f>
        <v/>
      </c>
    </row>
    <row r="106" spans="1:5" x14ac:dyDescent="0.25">
      <c r="A106">
        <v>103</v>
      </c>
      <c r="B106" s="193" t="str">
        <f>IF(Tableau2[[#This Row],[Lot]]=Autres!$I$20,Tableau2[[#This Row],[Poids]],"")</f>
        <v/>
      </c>
      <c r="C106" s="194" t="str">
        <f>IF(Tableau2[[#This Row],[Lot]]=Autres!$I$21,Tableau2[[#This Row],[Poids]],"")</f>
        <v/>
      </c>
      <c r="D106" s="193" t="str">
        <f>IF(Tableau2[[#This Row],[Lot]]=Autres!$I$20,Tableau2[[#This Row],[Longueur (cm)]],"")</f>
        <v/>
      </c>
      <c r="E106" s="194" t="str">
        <f>IF(Tableau2[[#This Row],[Lot]]=Autres!$I$21,Tableau2[[#This Row],[Longueur (cm)]],"")</f>
        <v/>
      </c>
    </row>
    <row r="107" spans="1:5" x14ac:dyDescent="0.25">
      <c r="A107">
        <v>104</v>
      </c>
      <c r="B107" s="193" t="str">
        <f>IF(Tableau2[[#This Row],[Lot]]=Autres!$I$20,Tableau2[[#This Row],[Poids]],"")</f>
        <v/>
      </c>
      <c r="C107" s="194" t="str">
        <f>IF(Tableau2[[#This Row],[Lot]]=Autres!$I$21,Tableau2[[#This Row],[Poids]],"")</f>
        <v/>
      </c>
      <c r="D107" s="193" t="str">
        <f>IF(Tableau2[[#This Row],[Lot]]=Autres!$I$20,Tableau2[[#This Row],[Longueur (cm)]],"")</f>
        <v/>
      </c>
      <c r="E107" s="194" t="str">
        <f>IF(Tableau2[[#This Row],[Lot]]=Autres!$I$21,Tableau2[[#This Row],[Longueur (cm)]],"")</f>
        <v/>
      </c>
    </row>
    <row r="108" spans="1:5" x14ac:dyDescent="0.25">
      <c r="A108">
        <v>105</v>
      </c>
      <c r="B108" s="193" t="str">
        <f>IF(Tableau2[[#This Row],[Lot]]=Autres!$I$20,Tableau2[[#This Row],[Poids]],"")</f>
        <v/>
      </c>
      <c r="C108" s="194" t="str">
        <f>IF(Tableau2[[#This Row],[Lot]]=Autres!$I$21,Tableau2[[#This Row],[Poids]],"")</f>
        <v/>
      </c>
      <c r="D108" s="193" t="str">
        <f>IF(Tableau2[[#This Row],[Lot]]=Autres!$I$20,Tableau2[[#This Row],[Longueur (cm)]],"")</f>
        <v/>
      </c>
      <c r="E108" s="194" t="str">
        <f>IF(Tableau2[[#This Row],[Lot]]=Autres!$I$21,Tableau2[[#This Row],[Longueur (cm)]],"")</f>
        <v/>
      </c>
    </row>
    <row r="109" spans="1:5" x14ac:dyDescent="0.25">
      <c r="A109">
        <v>106</v>
      </c>
      <c r="B109" s="193" t="str">
        <f>IF(Tableau2[[#This Row],[Lot]]=Autres!$I$20,Tableau2[[#This Row],[Poids]],"")</f>
        <v/>
      </c>
      <c r="C109" s="194" t="str">
        <f>IF(Tableau2[[#This Row],[Lot]]=Autres!$I$21,Tableau2[[#This Row],[Poids]],"")</f>
        <v/>
      </c>
      <c r="D109" s="193" t="str">
        <f>IF(Tableau2[[#This Row],[Lot]]=Autres!$I$20,Tableau2[[#This Row],[Longueur (cm)]],"")</f>
        <v/>
      </c>
      <c r="E109" s="194" t="str">
        <f>IF(Tableau2[[#This Row],[Lot]]=Autres!$I$21,Tableau2[[#This Row],[Longueur (cm)]],"")</f>
        <v/>
      </c>
    </row>
    <row r="110" spans="1:5" x14ac:dyDescent="0.25">
      <c r="A110">
        <v>107</v>
      </c>
      <c r="B110" s="193" t="str">
        <f>IF(Tableau2[[#This Row],[Lot]]=Autres!$I$20,Tableau2[[#This Row],[Poids]],"")</f>
        <v/>
      </c>
      <c r="C110" s="194" t="str">
        <f>IF(Tableau2[[#This Row],[Lot]]=Autres!$I$21,Tableau2[[#This Row],[Poids]],"")</f>
        <v/>
      </c>
      <c r="D110" s="193" t="str">
        <f>IF(Tableau2[[#This Row],[Lot]]=Autres!$I$20,Tableau2[[#This Row],[Longueur (cm)]],"")</f>
        <v/>
      </c>
      <c r="E110" s="194" t="str">
        <f>IF(Tableau2[[#This Row],[Lot]]=Autres!$I$21,Tableau2[[#This Row],[Longueur (cm)]],"")</f>
        <v/>
      </c>
    </row>
    <row r="111" spans="1:5" x14ac:dyDescent="0.25">
      <c r="A111">
        <v>108</v>
      </c>
      <c r="B111" s="193" t="str">
        <f>IF(Tableau2[[#This Row],[Lot]]=Autres!$I$20,Tableau2[[#This Row],[Poids]],"")</f>
        <v/>
      </c>
      <c r="C111" s="194" t="str">
        <f>IF(Tableau2[[#This Row],[Lot]]=Autres!$I$21,Tableau2[[#This Row],[Poids]],"")</f>
        <v/>
      </c>
      <c r="D111" s="193" t="str">
        <f>IF(Tableau2[[#This Row],[Lot]]=Autres!$I$20,Tableau2[[#This Row],[Longueur (cm)]],"")</f>
        <v/>
      </c>
      <c r="E111" s="194" t="str">
        <f>IF(Tableau2[[#This Row],[Lot]]=Autres!$I$21,Tableau2[[#This Row],[Longueur (cm)]],"")</f>
        <v/>
      </c>
    </row>
    <row r="112" spans="1:5" x14ac:dyDescent="0.25">
      <c r="A112">
        <v>109</v>
      </c>
      <c r="B112" s="193" t="str">
        <f>IF(Tableau2[[#This Row],[Lot]]=Autres!$I$20,Tableau2[[#This Row],[Poids]],"")</f>
        <v/>
      </c>
      <c r="C112" s="194" t="str">
        <f>IF(Tableau2[[#This Row],[Lot]]=Autres!$I$21,Tableau2[[#This Row],[Poids]],"")</f>
        <v/>
      </c>
      <c r="D112" s="193" t="str">
        <f>IF(Tableau2[[#This Row],[Lot]]=Autres!$I$20,Tableau2[[#This Row],[Longueur (cm)]],"")</f>
        <v/>
      </c>
      <c r="E112" s="194" t="str">
        <f>IF(Tableau2[[#This Row],[Lot]]=Autres!$I$21,Tableau2[[#This Row],[Longueur (cm)]],"")</f>
        <v/>
      </c>
    </row>
    <row r="113" spans="1:5" x14ac:dyDescent="0.25">
      <c r="A113">
        <v>110</v>
      </c>
      <c r="B113" s="193" t="str">
        <f>IF(Tableau2[[#This Row],[Lot]]=Autres!$I$20,Tableau2[[#This Row],[Poids]],"")</f>
        <v/>
      </c>
      <c r="C113" s="194" t="str">
        <f>IF(Tableau2[[#This Row],[Lot]]=Autres!$I$21,Tableau2[[#This Row],[Poids]],"")</f>
        <v/>
      </c>
      <c r="D113" s="193" t="str">
        <f>IF(Tableau2[[#This Row],[Lot]]=Autres!$I$20,Tableau2[[#This Row],[Longueur (cm)]],"")</f>
        <v/>
      </c>
      <c r="E113" s="194" t="str">
        <f>IF(Tableau2[[#This Row],[Lot]]=Autres!$I$21,Tableau2[[#This Row],[Longueur (cm)]],"")</f>
        <v/>
      </c>
    </row>
    <row r="114" spans="1:5" x14ac:dyDescent="0.25">
      <c r="A114">
        <v>111</v>
      </c>
      <c r="B114" s="193" t="str">
        <f>IF(Tableau2[[#This Row],[Lot]]=Autres!$I$20,Tableau2[[#This Row],[Poids]],"")</f>
        <v/>
      </c>
      <c r="C114" s="194" t="str">
        <f>IF(Tableau2[[#This Row],[Lot]]=Autres!$I$21,Tableau2[[#This Row],[Poids]],"")</f>
        <v/>
      </c>
      <c r="D114" s="193" t="str">
        <f>IF(Tableau2[[#This Row],[Lot]]=Autres!$I$20,Tableau2[[#This Row],[Longueur (cm)]],"")</f>
        <v/>
      </c>
      <c r="E114" s="194" t="str">
        <f>IF(Tableau2[[#This Row],[Lot]]=Autres!$I$21,Tableau2[[#This Row],[Longueur (cm)]],"")</f>
        <v/>
      </c>
    </row>
    <row r="115" spans="1:5" x14ac:dyDescent="0.25">
      <c r="A115">
        <v>112</v>
      </c>
      <c r="B115" s="193" t="str">
        <f>IF(Tableau2[[#This Row],[Lot]]=Autres!$I$20,Tableau2[[#This Row],[Poids]],"")</f>
        <v/>
      </c>
      <c r="C115" s="194" t="str">
        <f>IF(Tableau2[[#This Row],[Lot]]=Autres!$I$21,Tableau2[[#This Row],[Poids]],"")</f>
        <v/>
      </c>
      <c r="D115" s="193" t="str">
        <f>IF(Tableau2[[#This Row],[Lot]]=Autres!$I$20,Tableau2[[#This Row],[Longueur (cm)]],"")</f>
        <v/>
      </c>
      <c r="E115" s="194" t="str">
        <f>IF(Tableau2[[#This Row],[Lot]]=Autres!$I$21,Tableau2[[#This Row],[Longueur (cm)]],"")</f>
        <v/>
      </c>
    </row>
    <row r="116" spans="1:5" x14ac:dyDescent="0.25">
      <c r="A116">
        <v>113</v>
      </c>
      <c r="B116" s="193" t="str">
        <f>IF(Tableau2[[#This Row],[Lot]]=Autres!$I$20,Tableau2[[#This Row],[Poids]],"")</f>
        <v/>
      </c>
      <c r="C116" s="194" t="str">
        <f>IF(Tableau2[[#This Row],[Lot]]=Autres!$I$21,Tableau2[[#This Row],[Poids]],"")</f>
        <v/>
      </c>
      <c r="D116" s="193" t="str">
        <f>IF(Tableau2[[#This Row],[Lot]]=Autres!$I$20,Tableau2[[#This Row],[Longueur (cm)]],"")</f>
        <v/>
      </c>
      <c r="E116" s="194" t="str">
        <f>IF(Tableau2[[#This Row],[Lot]]=Autres!$I$21,Tableau2[[#This Row],[Longueur (cm)]],"")</f>
        <v/>
      </c>
    </row>
    <row r="117" spans="1:5" x14ac:dyDescent="0.25">
      <c r="A117">
        <v>114</v>
      </c>
      <c r="B117" s="193" t="str">
        <f>IF(Tableau2[[#This Row],[Lot]]=Autres!$I$20,Tableau2[[#This Row],[Poids]],"")</f>
        <v/>
      </c>
      <c r="C117" s="194" t="str">
        <f>IF(Tableau2[[#This Row],[Lot]]=Autres!$I$21,Tableau2[[#This Row],[Poids]],"")</f>
        <v/>
      </c>
      <c r="D117" s="193" t="str">
        <f>IF(Tableau2[[#This Row],[Lot]]=Autres!$I$20,Tableau2[[#This Row],[Longueur (cm)]],"")</f>
        <v/>
      </c>
      <c r="E117" s="194" t="str">
        <f>IF(Tableau2[[#This Row],[Lot]]=Autres!$I$21,Tableau2[[#This Row],[Longueur (cm)]],"")</f>
        <v/>
      </c>
    </row>
    <row r="118" spans="1:5" x14ac:dyDescent="0.25">
      <c r="A118">
        <v>115</v>
      </c>
      <c r="B118" s="193" t="str">
        <f>IF(Tableau2[[#This Row],[Lot]]=Autres!$I$20,Tableau2[[#This Row],[Poids]],"")</f>
        <v/>
      </c>
      <c r="C118" s="194" t="str">
        <f>IF(Tableau2[[#This Row],[Lot]]=Autres!$I$21,Tableau2[[#This Row],[Poids]],"")</f>
        <v/>
      </c>
      <c r="D118" s="193" t="str">
        <f>IF(Tableau2[[#This Row],[Lot]]=Autres!$I$20,Tableau2[[#This Row],[Longueur (cm)]],"")</f>
        <v/>
      </c>
      <c r="E118" s="194" t="str">
        <f>IF(Tableau2[[#This Row],[Lot]]=Autres!$I$21,Tableau2[[#This Row],[Longueur (cm)]],"")</f>
        <v/>
      </c>
    </row>
    <row r="119" spans="1:5" x14ac:dyDescent="0.25">
      <c r="A119">
        <v>116</v>
      </c>
      <c r="B119" s="193" t="str">
        <f>IF(Tableau2[[#This Row],[Lot]]=Autres!$I$20,Tableau2[[#This Row],[Poids]],"")</f>
        <v/>
      </c>
      <c r="C119" s="194" t="str">
        <f>IF(Tableau2[[#This Row],[Lot]]=Autres!$I$21,Tableau2[[#This Row],[Poids]],"")</f>
        <v/>
      </c>
      <c r="D119" s="193" t="str">
        <f>IF(Tableau2[[#This Row],[Lot]]=Autres!$I$20,Tableau2[[#This Row],[Longueur (cm)]],"")</f>
        <v/>
      </c>
      <c r="E119" s="194" t="str">
        <f>IF(Tableau2[[#This Row],[Lot]]=Autres!$I$21,Tableau2[[#This Row],[Longueur (cm)]],"")</f>
        <v/>
      </c>
    </row>
    <row r="120" spans="1:5" x14ac:dyDescent="0.25">
      <c r="A120">
        <v>117</v>
      </c>
      <c r="B120" s="193" t="str">
        <f>IF(Tableau2[[#This Row],[Lot]]=Autres!$I$20,Tableau2[[#This Row],[Poids]],"")</f>
        <v/>
      </c>
      <c r="C120" s="194" t="str">
        <f>IF(Tableau2[[#This Row],[Lot]]=Autres!$I$21,Tableau2[[#This Row],[Poids]],"")</f>
        <v/>
      </c>
      <c r="D120" s="193" t="str">
        <f>IF(Tableau2[[#This Row],[Lot]]=Autres!$I$20,Tableau2[[#This Row],[Longueur (cm)]],"")</f>
        <v/>
      </c>
      <c r="E120" s="194" t="str">
        <f>IF(Tableau2[[#This Row],[Lot]]=Autres!$I$21,Tableau2[[#This Row],[Longueur (cm)]],"")</f>
        <v/>
      </c>
    </row>
    <row r="121" spans="1:5" x14ac:dyDescent="0.25">
      <c r="A121">
        <v>118</v>
      </c>
      <c r="B121" s="193" t="str">
        <f>IF(Tableau2[[#This Row],[Lot]]=Autres!$I$20,Tableau2[[#This Row],[Poids]],"")</f>
        <v/>
      </c>
      <c r="C121" s="194" t="str">
        <f>IF(Tableau2[[#This Row],[Lot]]=Autres!$I$21,Tableau2[[#This Row],[Poids]],"")</f>
        <v/>
      </c>
      <c r="D121" s="193" t="str">
        <f>IF(Tableau2[[#This Row],[Lot]]=Autres!$I$20,Tableau2[[#This Row],[Longueur (cm)]],"")</f>
        <v/>
      </c>
      <c r="E121" s="194" t="str">
        <f>IF(Tableau2[[#This Row],[Lot]]=Autres!$I$21,Tableau2[[#This Row],[Longueur (cm)]],"")</f>
        <v/>
      </c>
    </row>
    <row r="122" spans="1:5" x14ac:dyDescent="0.25">
      <c r="A122">
        <v>119</v>
      </c>
      <c r="B122" s="193" t="str">
        <f>IF(Tableau2[[#This Row],[Lot]]=Autres!$I$20,Tableau2[[#This Row],[Poids]],"")</f>
        <v/>
      </c>
      <c r="C122" s="194" t="str">
        <f>IF(Tableau2[[#This Row],[Lot]]=Autres!$I$21,Tableau2[[#This Row],[Poids]],"")</f>
        <v/>
      </c>
      <c r="D122" s="193" t="str">
        <f>IF(Tableau2[[#This Row],[Lot]]=Autres!$I$20,Tableau2[[#This Row],[Longueur (cm)]],"")</f>
        <v/>
      </c>
      <c r="E122" s="194" t="str">
        <f>IF(Tableau2[[#This Row],[Lot]]=Autres!$I$21,Tableau2[[#This Row],[Longueur (cm)]],"")</f>
        <v/>
      </c>
    </row>
    <row r="123" spans="1:5" x14ac:dyDescent="0.25">
      <c r="A123">
        <v>120</v>
      </c>
      <c r="B123" s="193" t="str">
        <f>IF(Tableau2[[#This Row],[Lot]]=Autres!$I$20,Tableau2[[#This Row],[Poids]],"")</f>
        <v/>
      </c>
      <c r="C123" s="194" t="str">
        <f>IF(Tableau2[[#This Row],[Lot]]=Autres!$I$21,Tableau2[[#This Row],[Poids]],"")</f>
        <v/>
      </c>
      <c r="D123" s="193" t="str">
        <f>IF(Tableau2[[#This Row],[Lot]]=Autres!$I$20,Tableau2[[#This Row],[Longueur (cm)]],"")</f>
        <v/>
      </c>
      <c r="E123" s="194" t="str">
        <f>IF(Tableau2[[#This Row],[Lot]]=Autres!$I$21,Tableau2[[#This Row],[Longueur (cm)]],"")</f>
        <v/>
      </c>
    </row>
    <row r="124" spans="1:5" x14ac:dyDescent="0.25">
      <c r="A124">
        <v>121</v>
      </c>
      <c r="B124" s="193" t="str">
        <f>IF(Tableau2[[#This Row],[Lot]]=Autres!$I$20,Tableau2[[#This Row],[Poids]],"")</f>
        <v/>
      </c>
      <c r="C124" s="194" t="str">
        <f>IF(Tableau2[[#This Row],[Lot]]=Autres!$I$21,Tableau2[[#This Row],[Poids]],"")</f>
        <v/>
      </c>
      <c r="D124" s="193" t="str">
        <f>IF(Tableau2[[#This Row],[Lot]]=Autres!$I$20,Tableau2[[#This Row],[Longueur (cm)]],"")</f>
        <v/>
      </c>
      <c r="E124" s="194" t="str">
        <f>IF(Tableau2[[#This Row],[Lot]]=Autres!$I$21,Tableau2[[#This Row],[Longueur (cm)]],"")</f>
        <v/>
      </c>
    </row>
    <row r="125" spans="1:5" x14ac:dyDescent="0.25">
      <c r="A125">
        <v>122</v>
      </c>
      <c r="B125" s="193" t="str">
        <f>IF(Tableau2[[#This Row],[Lot]]=Autres!$I$20,Tableau2[[#This Row],[Poids]],"")</f>
        <v/>
      </c>
      <c r="C125" s="194" t="str">
        <f>IF(Tableau2[[#This Row],[Lot]]=Autres!$I$21,Tableau2[[#This Row],[Poids]],"")</f>
        <v/>
      </c>
      <c r="D125" s="193" t="str">
        <f>IF(Tableau2[[#This Row],[Lot]]=Autres!$I$20,Tableau2[[#This Row],[Longueur (cm)]],"")</f>
        <v/>
      </c>
      <c r="E125" s="194" t="str">
        <f>IF(Tableau2[[#This Row],[Lot]]=Autres!$I$21,Tableau2[[#This Row],[Longueur (cm)]],"")</f>
        <v/>
      </c>
    </row>
    <row r="126" spans="1:5" x14ac:dyDescent="0.25">
      <c r="A126">
        <v>123</v>
      </c>
      <c r="B126" s="193" t="str">
        <f>IF(Tableau2[[#This Row],[Lot]]=Autres!$I$20,Tableau2[[#This Row],[Poids]],"")</f>
        <v/>
      </c>
      <c r="C126" s="194" t="str">
        <f>IF(Tableau2[[#This Row],[Lot]]=Autres!$I$21,Tableau2[[#This Row],[Poids]],"")</f>
        <v/>
      </c>
      <c r="D126" s="193" t="str">
        <f>IF(Tableau2[[#This Row],[Lot]]=Autres!$I$20,Tableau2[[#This Row],[Longueur (cm)]],"")</f>
        <v/>
      </c>
      <c r="E126" s="194" t="str">
        <f>IF(Tableau2[[#This Row],[Lot]]=Autres!$I$21,Tableau2[[#This Row],[Longueur (cm)]],"")</f>
        <v/>
      </c>
    </row>
    <row r="127" spans="1:5" x14ac:dyDescent="0.25">
      <c r="A127">
        <v>124</v>
      </c>
      <c r="B127" s="193" t="str">
        <f>IF(Tableau2[[#This Row],[Lot]]=Autres!$I$20,Tableau2[[#This Row],[Poids]],"")</f>
        <v/>
      </c>
      <c r="C127" s="194" t="str">
        <f>IF(Tableau2[[#This Row],[Lot]]=Autres!$I$21,Tableau2[[#This Row],[Poids]],"")</f>
        <v/>
      </c>
      <c r="D127" s="193" t="str">
        <f>IF(Tableau2[[#This Row],[Lot]]=Autres!$I$20,Tableau2[[#This Row],[Longueur (cm)]],"")</f>
        <v/>
      </c>
      <c r="E127" s="194" t="str">
        <f>IF(Tableau2[[#This Row],[Lot]]=Autres!$I$21,Tableau2[[#This Row],[Longueur (cm)]],"")</f>
        <v/>
      </c>
    </row>
    <row r="128" spans="1:5" x14ac:dyDescent="0.25">
      <c r="A128">
        <v>125</v>
      </c>
      <c r="B128" s="193" t="str">
        <f>IF(Tableau2[[#This Row],[Lot]]=Autres!$I$20,Tableau2[[#This Row],[Poids]],"")</f>
        <v/>
      </c>
      <c r="C128" s="194" t="str">
        <f>IF(Tableau2[[#This Row],[Lot]]=Autres!$I$21,Tableau2[[#This Row],[Poids]],"")</f>
        <v/>
      </c>
      <c r="D128" s="193" t="str">
        <f>IF(Tableau2[[#This Row],[Lot]]=Autres!$I$20,Tableau2[[#This Row],[Longueur (cm)]],"")</f>
        <v/>
      </c>
      <c r="E128" s="194" t="str">
        <f>IF(Tableau2[[#This Row],[Lot]]=Autres!$I$21,Tableau2[[#This Row],[Longueur (cm)]],"")</f>
        <v/>
      </c>
    </row>
    <row r="129" spans="1:5" x14ac:dyDescent="0.25">
      <c r="A129">
        <v>126</v>
      </c>
      <c r="B129" s="193" t="str">
        <f>IF(Tableau2[[#This Row],[Lot]]=Autres!$I$20,Tableau2[[#This Row],[Poids]],"")</f>
        <v/>
      </c>
      <c r="C129" s="194" t="str">
        <f>IF(Tableau2[[#This Row],[Lot]]=Autres!$I$21,Tableau2[[#This Row],[Poids]],"")</f>
        <v/>
      </c>
      <c r="D129" s="193" t="str">
        <f>IF(Tableau2[[#This Row],[Lot]]=Autres!$I$20,Tableau2[[#This Row],[Longueur (cm)]],"")</f>
        <v/>
      </c>
      <c r="E129" s="194" t="str">
        <f>IF(Tableau2[[#This Row],[Lot]]=Autres!$I$21,Tableau2[[#This Row],[Longueur (cm)]],"")</f>
        <v/>
      </c>
    </row>
    <row r="130" spans="1:5" x14ac:dyDescent="0.25">
      <c r="A130">
        <v>127</v>
      </c>
      <c r="B130" s="193" t="str">
        <f>IF(Tableau2[[#This Row],[Lot]]=Autres!$I$20,Tableau2[[#This Row],[Poids]],"")</f>
        <v/>
      </c>
      <c r="C130" s="194" t="str">
        <f>IF(Tableau2[[#This Row],[Lot]]=Autres!$I$21,Tableau2[[#This Row],[Poids]],"")</f>
        <v/>
      </c>
      <c r="D130" s="193" t="str">
        <f>IF(Tableau2[[#This Row],[Lot]]=Autres!$I$20,Tableau2[[#This Row],[Longueur (cm)]],"")</f>
        <v/>
      </c>
      <c r="E130" s="194" t="str">
        <f>IF(Tableau2[[#This Row],[Lot]]=Autres!$I$21,Tableau2[[#This Row],[Longueur (cm)]],"")</f>
        <v/>
      </c>
    </row>
    <row r="131" spans="1:5" x14ac:dyDescent="0.25">
      <c r="A131">
        <v>128</v>
      </c>
      <c r="B131" s="193" t="str">
        <f>IF(Tableau2[[#This Row],[Lot]]=Autres!$I$20,Tableau2[[#This Row],[Poids]],"")</f>
        <v/>
      </c>
      <c r="C131" s="194" t="str">
        <f>IF(Tableau2[[#This Row],[Lot]]=Autres!$I$21,Tableau2[[#This Row],[Poids]],"")</f>
        <v/>
      </c>
      <c r="D131" s="193" t="str">
        <f>IF(Tableau2[[#This Row],[Lot]]=Autres!$I$20,Tableau2[[#This Row],[Longueur (cm)]],"")</f>
        <v/>
      </c>
      <c r="E131" s="194" t="str">
        <f>IF(Tableau2[[#This Row],[Lot]]=Autres!$I$21,Tableau2[[#This Row],[Longueur (cm)]],"")</f>
        <v/>
      </c>
    </row>
    <row r="132" spans="1:5" x14ac:dyDescent="0.25">
      <c r="A132">
        <v>129</v>
      </c>
      <c r="B132" s="193" t="str">
        <f>IF(Tableau2[[#This Row],[Lot]]=Autres!$I$20,Tableau2[[#This Row],[Poids]],"")</f>
        <v/>
      </c>
      <c r="C132" s="194" t="str">
        <f>IF(Tableau2[[#This Row],[Lot]]=Autres!$I$21,Tableau2[[#This Row],[Poids]],"")</f>
        <v/>
      </c>
      <c r="D132" s="193" t="str">
        <f>IF(Tableau2[[#This Row],[Lot]]=Autres!$I$20,Tableau2[[#This Row],[Longueur (cm)]],"")</f>
        <v/>
      </c>
      <c r="E132" s="194" t="str">
        <f>IF(Tableau2[[#This Row],[Lot]]=Autres!$I$21,Tableau2[[#This Row],[Longueur (cm)]],"")</f>
        <v/>
      </c>
    </row>
    <row r="133" spans="1:5" x14ac:dyDescent="0.25">
      <c r="A133">
        <v>130</v>
      </c>
      <c r="B133" s="193" t="str">
        <f>IF(Tableau2[[#This Row],[Lot]]=Autres!$I$20,Tableau2[[#This Row],[Poids]],"")</f>
        <v/>
      </c>
      <c r="C133" s="194" t="str">
        <f>IF(Tableau2[[#This Row],[Lot]]=Autres!$I$21,Tableau2[[#This Row],[Poids]],"")</f>
        <v/>
      </c>
      <c r="D133" s="193" t="str">
        <f>IF(Tableau2[[#This Row],[Lot]]=Autres!$I$20,Tableau2[[#This Row],[Longueur (cm)]],"")</f>
        <v/>
      </c>
      <c r="E133" s="194" t="str">
        <f>IF(Tableau2[[#This Row],[Lot]]=Autres!$I$21,Tableau2[[#This Row],[Longueur (cm)]],"")</f>
        <v/>
      </c>
    </row>
    <row r="134" spans="1:5" x14ac:dyDescent="0.25">
      <c r="A134">
        <v>131</v>
      </c>
      <c r="B134" s="193" t="str">
        <f>IF(Tableau2[[#This Row],[Lot]]=Autres!$I$20,Tableau2[[#This Row],[Poids]],"")</f>
        <v/>
      </c>
      <c r="C134" s="194" t="str">
        <f>IF(Tableau2[[#This Row],[Lot]]=Autres!$I$21,Tableau2[[#This Row],[Poids]],"")</f>
        <v/>
      </c>
      <c r="D134" s="193" t="str">
        <f>IF(Tableau2[[#This Row],[Lot]]=Autres!$I$20,Tableau2[[#This Row],[Longueur (cm)]],"")</f>
        <v/>
      </c>
      <c r="E134" s="194" t="str">
        <f>IF(Tableau2[[#This Row],[Lot]]=Autres!$I$21,Tableau2[[#This Row],[Longueur (cm)]],"")</f>
        <v/>
      </c>
    </row>
    <row r="135" spans="1:5" x14ac:dyDescent="0.25">
      <c r="A135">
        <v>132</v>
      </c>
      <c r="B135" s="193" t="str">
        <f>IF(Tableau2[[#This Row],[Lot]]=Autres!$I$20,Tableau2[[#This Row],[Poids]],"")</f>
        <v/>
      </c>
      <c r="C135" s="194" t="str">
        <f>IF(Tableau2[[#This Row],[Lot]]=Autres!$I$21,Tableau2[[#This Row],[Poids]],"")</f>
        <v/>
      </c>
      <c r="D135" s="193" t="str">
        <f>IF(Tableau2[[#This Row],[Lot]]=Autres!$I$20,Tableau2[[#This Row],[Longueur (cm)]],"")</f>
        <v/>
      </c>
      <c r="E135" s="194" t="str">
        <f>IF(Tableau2[[#This Row],[Lot]]=Autres!$I$21,Tableau2[[#This Row],[Longueur (cm)]],"")</f>
        <v/>
      </c>
    </row>
    <row r="136" spans="1:5" x14ac:dyDescent="0.25">
      <c r="A136">
        <v>133</v>
      </c>
      <c r="B136" s="193" t="str">
        <f>IF(Tableau2[[#This Row],[Lot]]=Autres!$I$20,Tableau2[[#This Row],[Poids]],"")</f>
        <v/>
      </c>
      <c r="C136" s="194" t="str">
        <f>IF(Tableau2[[#This Row],[Lot]]=Autres!$I$21,Tableau2[[#This Row],[Poids]],"")</f>
        <v/>
      </c>
      <c r="D136" s="193" t="str">
        <f>IF(Tableau2[[#This Row],[Lot]]=Autres!$I$20,Tableau2[[#This Row],[Longueur (cm)]],"")</f>
        <v/>
      </c>
      <c r="E136" s="194" t="str">
        <f>IF(Tableau2[[#This Row],[Lot]]=Autres!$I$21,Tableau2[[#This Row],[Longueur (cm)]],"")</f>
        <v/>
      </c>
    </row>
    <row r="137" spans="1:5" x14ac:dyDescent="0.25">
      <c r="A137">
        <v>134</v>
      </c>
      <c r="B137" s="193" t="str">
        <f>IF(Tableau2[[#This Row],[Lot]]=Autres!$I$20,Tableau2[[#This Row],[Poids]],"")</f>
        <v/>
      </c>
      <c r="C137" s="194" t="str">
        <f>IF(Tableau2[[#This Row],[Lot]]=Autres!$I$21,Tableau2[[#This Row],[Poids]],"")</f>
        <v/>
      </c>
      <c r="D137" s="193" t="str">
        <f>IF(Tableau2[[#This Row],[Lot]]=Autres!$I$20,Tableau2[[#This Row],[Longueur (cm)]],"")</f>
        <v/>
      </c>
      <c r="E137" s="194" t="str">
        <f>IF(Tableau2[[#This Row],[Lot]]=Autres!$I$21,Tableau2[[#This Row],[Longueur (cm)]],"")</f>
        <v/>
      </c>
    </row>
    <row r="138" spans="1:5" x14ac:dyDescent="0.25">
      <c r="A138">
        <v>135</v>
      </c>
      <c r="B138" s="193" t="str">
        <f>IF(Tableau2[[#This Row],[Lot]]=Autres!$I$20,Tableau2[[#This Row],[Poids]],"")</f>
        <v/>
      </c>
      <c r="C138" s="194" t="str">
        <f>IF(Tableau2[[#This Row],[Lot]]=Autres!$I$21,Tableau2[[#This Row],[Poids]],"")</f>
        <v/>
      </c>
      <c r="D138" s="193" t="str">
        <f>IF(Tableau2[[#This Row],[Lot]]=Autres!$I$20,Tableau2[[#This Row],[Longueur (cm)]],"")</f>
        <v/>
      </c>
      <c r="E138" s="194" t="str">
        <f>IF(Tableau2[[#This Row],[Lot]]=Autres!$I$21,Tableau2[[#This Row],[Longueur (cm)]],"")</f>
        <v/>
      </c>
    </row>
    <row r="139" spans="1:5" x14ac:dyDescent="0.25">
      <c r="A139">
        <v>136</v>
      </c>
      <c r="B139" s="193" t="str">
        <f>IF(Tableau2[[#This Row],[Lot]]=Autres!$I$20,Tableau2[[#This Row],[Poids]],"")</f>
        <v/>
      </c>
      <c r="C139" s="194" t="str">
        <f>IF(Tableau2[[#This Row],[Lot]]=Autres!$I$21,Tableau2[[#This Row],[Poids]],"")</f>
        <v/>
      </c>
      <c r="D139" s="193" t="str">
        <f>IF(Tableau2[[#This Row],[Lot]]=Autres!$I$20,Tableau2[[#This Row],[Longueur (cm)]],"")</f>
        <v/>
      </c>
      <c r="E139" s="194" t="str">
        <f>IF(Tableau2[[#This Row],[Lot]]=Autres!$I$21,Tableau2[[#This Row],[Longueur (cm)]],"")</f>
        <v/>
      </c>
    </row>
    <row r="140" spans="1:5" x14ac:dyDescent="0.25">
      <c r="A140">
        <v>137</v>
      </c>
      <c r="B140" s="193" t="str">
        <f>IF(Tableau2[[#This Row],[Lot]]=Autres!$I$20,Tableau2[[#This Row],[Poids]],"")</f>
        <v/>
      </c>
      <c r="C140" s="194" t="str">
        <f>IF(Tableau2[[#This Row],[Lot]]=Autres!$I$21,Tableau2[[#This Row],[Poids]],"")</f>
        <v/>
      </c>
      <c r="D140" s="193" t="str">
        <f>IF(Tableau2[[#This Row],[Lot]]=Autres!$I$20,Tableau2[[#This Row],[Longueur (cm)]],"")</f>
        <v/>
      </c>
      <c r="E140" s="194" t="str">
        <f>IF(Tableau2[[#This Row],[Lot]]=Autres!$I$21,Tableau2[[#This Row],[Longueur (cm)]],"")</f>
        <v/>
      </c>
    </row>
    <row r="141" spans="1:5" x14ac:dyDescent="0.25">
      <c r="A141">
        <v>138</v>
      </c>
      <c r="B141" s="193" t="str">
        <f>IF(Tableau2[[#This Row],[Lot]]=Autres!$I$20,Tableau2[[#This Row],[Poids]],"")</f>
        <v/>
      </c>
      <c r="C141" s="194" t="str">
        <f>IF(Tableau2[[#This Row],[Lot]]=Autres!$I$21,Tableau2[[#This Row],[Poids]],"")</f>
        <v/>
      </c>
      <c r="D141" s="193" t="str">
        <f>IF(Tableau2[[#This Row],[Lot]]=Autres!$I$20,Tableau2[[#This Row],[Longueur (cm)]],"")</f>
        <v/>
      </c>
      <c r="E141" s="194" t="str">
        <f>IF(Tableau2[[#This Row],[Lot]]=Autres!$I$21,Tableau2[[#This Row],[Longueur (cm)]],"")</f>
        <v/>
      </c>
    </row>
    <row r="142" spans="1:5" x14ac:dyDescent="0.25">
      <c r="A142">
        <v>139</v>
      </c>
      <c r="B142" s="193" t="str">
        <f>IF(Tableau2[[#This Row],[Lot]]=Autres!$I$20,Tableau2[[#This Row],[Poids]],"")</f>
        <v/>
      </c>
      <c r="C142" s="194" t="str">
        <f>IF(Tableau2[[#This Row],[Lot]]=Autres!$I$21,Tableau2[[#This Row],[Poids]],"")</f>
        <v/>
      </c>
      <c r="D142" s="193" t="str">
        <f>IF(Tableau2[[#This Row],[Lot]]=Autres!$I$20,Tableau2[[#This Row],[Longueur (cm)]],"")</f>
        <v/>
      </c>
      <c r="E142" s="194" t="str">
        <f>IF(Tableau2[[#This Row],[Lot]]=Autres!$I$21,Tableau2[[#This Row],[Longueur (cm)]],"")</f>
        <v/>
      </c>
    </row>
    <row r="143" spans="1:5" x14ac:dyDescent="0.25">
      <c r="A143">
        <v>140</v>
      </c>
      <c r="B143" s="193" t="str">
        <f>IF(Tableau2[[#This Row],[Lot]]=Autres!$I$20,Tableau2[[#This Row],[Poids]],"")</f>
        <v/>
      </c>
      <c r="C143" s="194" t="str">
        <f>IF(Tableau2[[#This Row],[Lot]]=Autres!$I$21,Tableau2[[#This Row],[Poids]],"")</f>
        <v/>
      </c>
      <c r="D143" s="193" t="str">
        <f>IF(Tableau2[[#This Row],[Lot]]=Autres!$I$20,Tableau2[[#This Row],[Longueur (cm)]],"")</f>
        <v/>
      </c>
      <c r="E143" s="194" t="str">
        <f>IF(Tableau2[[#This Row],[Lot]]=Autres!$I$21,Tableau2[[#This Row],[Longueur (cm)]],"")</f>
        <v/>
      </c>
    </row>
    <row r="144" spans="1:5" x14ac:dyDescent="0.25">
      <c r="A144">
        <v>141</v>
      </c>
      <c r="B144" s="193" t="str">
        <f>IF(Tableau2[[#This Row],[Lot]]=Autres!$I$20,Tableau2[[#This Row],[Poids]],"")</f>
        <v/>
      </c>
      <c r="C144" s="194" t="str">
        <f>IF(Tableau2[[#This Row],[Lot]]=Autres!$I$21,Tableau2[[#This Row],[Poids]],"")</f>
        <v/>
      </c>
      <c r="D144" s="193" t="str">
        <f>IF(Tableau2[[#This Row],[Lot]]=Autres!$I$20,Tableau2[[#This Row],[Longueur (cm)]],"")</f>
        <v/>
      </c>
      <c r="E144" s="194" t="str">
        <f>IF(Tableau2[[#This Row],[Lot]]=Autres!$I$21,Tableau2[[#This Row],[Longueur (cm)]],"")</f>
        <v/>
      </c>
    </row>
    <row r="145" spans="1:5" x14ac:dyDescent="0.25">
      <c r="A145">
        <v>142</v>
      </c>
      <c r="B145" s="193" t="str">
        <f>IF(Tableau2[[#This Row],[Lot]]=Autres!$I$20,Tableau2[[#This Row],[Poids]],"")</f>
        <v/>
      </c>
      <c r="C145" s="194" t="str">
        <f>IF(Tableau2[[#This Row],[Lot]]=Autres!$I$21,Tableau2[[#This Row],[Poids]],"")</f>
        <v/>
      </c>
      <c r="D145" s="193" t="str">
        <f>IF(Tableau2[[#This Row],[Lot]]=Autres!$I$20,Tableau2[[#This Row],[Longueur (cm)]],"")</f>
        <v/>
      </c>
      <c r="E145" s="194" t="str">
        <f>IF(Tableau2[[#This Row],[Lot]]=Autres!$I$21,Tableau2[[#This Row],[Longueur (cm)]],"")</f>
        <v/>
      </c>
    </row>
    <row r="146" spans="1:5" x14ac:dyDescent="0.25">
      <c r="A146">
        <v>143</v>
      </c>
      <c r="B146" s="193" t="str">
        <f>IF(Tableau2[[#This Row],[Lot]]=Autres!$I$20,Tableau2[[#This Row],[Poids]],"")</f>
        <v/>
      </c>
      <c r="C146" s="194" t="str">
        <f>IF(Tableau2[[#This Row],[Lot]]=Autres!$I$21,Tableau2[[#This Row],[Poids]],"")</f>
        <v/>
      </c>
      <c r="D146" s="193" t="str">
        <f>IF(Tableau2[[#This Row],[Lot]]=Autres!$I$20,Tableau2[[#This Row],[Longueur (cm)]],"")</f>
        <v/>
      </c>
      <c r="E146" s="194" t="str">
        <f>IF(Tableau2[[#This Row],[Lot]]=Autres!$I$21,Tableau2[[#This Row],[Longueur (cm)]],"")</f>
        <v/>
      </c>
    </row>
    <row r="147" spans="1:5" x14ac:dyDescent="0.25">
      <c r="A147">
        <v>144</v>
      </c>
      <c r="B147" s="193" t="str">
        <f>IF(Tableau2[[#This Row],[Lot]]=Autres!$I$20,Tableau2[[#This Row],[Poids]],"")</f>
        <v/>
      </c>
      <c r="C147" s="194" t="str">
        <f>IF(Tableau2[[#This Row],[Lot]]=Autres!$I$21,Tableau2[[#This Row],[Poids]],"")</f>
        <v/>
      </c>
      <c r="D147" s="193" t="str">
        <f>IF(Tableau2[[#This Row],[Lot]]=Autres!$I$20,Tableau2[[#This Row],[Longueur (cm)]],"")</f>
        <v/>
      </c>
      <c r="E147" s="194" t="str">
        <f>IF(Tableau2[[#This Row],[Lot]]=Autres!$I$21,Tableau2[[#This Row],[Longueur (cm)]],"")</f>
        <v/>
      </c>
    </row>
    <row r="148" spans="1:5" x14ac:dyDescent="0.25">
      <c r="A148">
        <v>145</v>
      </c>
      <c r="B148" s="193" t="str">
        <f>IF(Tableau2[[#This Row],[Lot]]=Autres!$I$20,Tableau2[[#This Row],[Poids]],"")</f>
        <v/>
      </c>
      <c r="C148" s="194" t="str">
        <f>IF(Tableau2[[#This Row],[Lot]]=Autres!$I$21,Tableau2[[#This Row],[Poids]],"")</f>
        <v/>
      </c>
      <c r="D148" s="193" t="str">
        <f>IF(Tableau2[[#This Row],[Lot]]=Autres!$I$20,Tableau2[[#This Row],[Longueur (cm)]],"")</f>
        <v/>
      </c>
      <c r="E148" s="194" t="str">
        <f>IF(Tableau2[[#This Row],[Lot]]=Autres!$I$21,Tableau2[[#This Row],[Longueur (cm)]],"")</f>
        <v/>
      </c>
    </row>
    <row r="149" spans="1:5" x14ac:dyDescent="0.25">
      <c r="A149">
        <v>146</v>
      </c>
      <c r="B149" s="193" t="str">
        <f>IF(Tableau2[[#This Row],[Lot]]=Autres!$I$20,Tableau2[[#This Row],[Poids]],"")</f>
        <v/>
      </c>
      <c r="C149" s="194" t="str">
        <f>IF(Tableau2[[#This Row],[Lot]]=Autres!$I$21,Tableau2[[#This Row],[Poids]],"")</f>
        <v/>
      </c>
      <c r="D149" s="193" t="str">
        <f>IF(Tableau2[[#This Row],[Lot]]=Autres!$I$20,Tableau2[[#This Row],[Longueur (cm)]],"")</f>
        <v/>
      </c>
      <c r="E149" s="194" t="str">
        <f>IF(Tableau2[[#This Row],[Lot]]=Autres!$I$21,Tableau2[[#This Row],[Longueur (cm)]],"")</f>
        <v/>
      </c>
    </row>
    <row r="150" spans="1:5" x14ac:dyDescent="0.25">
      <c r="A150">
        <v>147</v>
      </c>
      <c r="B150" s="193" t="str">
        <f>IF(Tableau2[[#This Row],[Lot]]=Autres!$I$20,Tableau2[[#This Row],[Poids]],"")</f>
        <v/>
      </c>
      <c r="C150" s="194" t="str">
        <f>IF(Tableau2[[#This Row],[Lot]]=Autres!$I$21,Tableau2[[#This Row],[Poids]],"")</f>
        <v/>
      </c>
      <c r="D150" s="193" t="str">
        <f>IF(Tableau2[[#This Row],[Lot]]=Autres!$I$20,Tableau2[[#This Row],[Longueur (cm)]],"")</f>
        <v/>
      </c>
      <c r="E150" s="194" t="str">
        <f>IF(Tableau2[[#This Row],[Lot]]=Autres!$I$21,Tableau2[[#This Row],[Longueur (cm)]],"")</f>
        <v/>
      </c>
    </row>
    <row r="151" spans="1:5" x14ac:dyDescent="0.25">
      <c r="A151">
        <v>148</v>
      </c>
      <c r="B151" s="193" t="str">
        <f>IF(Tableau2[[#This Row],[Lot]]=Autres!$I$20,Tableau2[[#This Row],[Poids]],"")</f>
        <v/>
      </c>
      <c r="C151" s="194" t="str">
        <f>IF(Tableau2[[#This Row],[Lot]]=Autres!$I$21,Tableau2[[#This Row],[Poids]],"")</f>
        <v/>
      </c>
      <c r="D151" s="193" t="str">
        <f>IF(Tableau2[[#This Row],[Lot]]=Autres!$I$20,Tableau2[[#This Row],[Longueur (cm)]],"")</f>
        <v/>
      </c>
      <c r="E151" s="194" t="str">
        <f>IF(Tableau2[[#This Row],[Lot]]=Autres!$I$21,Tableau2[[#This Row],[Longueur (cm)]],"")</f>
        <v/>
      </c>
    </row>
    <row r="152" spans="1:5" x14ac:dyDescent="0.25">
      <c r="A152">
        <v>149</v>
      </c>
      <c r="B152" s="193" t="str">
        <f>IF(Tableau2[[#This Row],[Lot]]=Autres!$I$20,Tableau2[[#This Row],[Poids]],"")</f>
        <v/>
      </c>
      <c r="C152" s="194" t="str">
        <f>IF(Tableau2[[#This Row],[Lot]]=Autres!$I$21,Tableau2[[#This Row],[Poids]],"")</f>
        <v/>
      </c>
      <c r="D152" s="193" t="str">
        <f>IF(Tableau2[[#This Row],[Lot]]=Autres!$I$20,Tableau2[[#This Row],[Longueur (cm)]],"")</f>
        <v/>
      </c>
      <c r="E152" s="194" t="str">
        <f>IF(Tableau2[[#This Row],[Lot]]=Autres!$I$21,Tableau2[[#This Row],[Longueur (cm)]],"")</f>
        <v/>
      </c>
    </row>
    <row r="153" spans="1:5" x14ac:dyDescent="0.25">
      <c r="A153">
        <v>150</v>
      </c>
      <c r="B153" s="193" t="str">
        <f>IF(Tableau2[[#This Row],[Lot]]=Autres!$I$20,Tableau2[[#This Row],[Poids]],"")</f>
        <v/>
      </c>
      <c r="C153" s="194" t="str">
        <f>IF(Tableau2[[#This Row],[Lot]]=Autres!$I$21,Tableau2[[#This Row],[Poids]],"")</f>
        <v/>
      </c>
      <c r="D153" s="193" t="str">
        <f>IF(Tableau2[[#This Row],[Lot]]=Autres!$I$20,Tableau2[[#This Row],[Longueur (cm)]],"")</f>
        <v/>
      </c>
      <c r="E153" s="194" t="str">
        <f>IF(Tableau2[[#This Row],[Lot]]=Autres!$I$21,Tableau2[[#This Row],[Longueur (cm)]],"")</f>
        <v/>
      </c>
    </row>
    <row r="154" spans="1:5" x14ac:dyDescent="0.25">
      <c r="A154">
        <v>151</v>
      </c>
      <c r="B154" s="193" t="str">
        <f>IF(Tableau2[[#This Row],[Lot]]=Autres!$I$20,Tableau2[[#This Row],[Poids]],"")</f>
        <v/>
      </c>
      <c r="C154" s="194" t="str">
        <f>IF(Tableau2[[#This Row],[Lot]]=Autres!$I$21,Tableau2[[#This Row],[Poids]],"")</f>
        <v/>
      </c>
      <c r="D154" s="193" t="str">
        <f>IF(Tableau2[[#This Row],[Lot]]=Autres!$I$20,Tableau2[[#This Row],[Longueur (cm)]],"")</f>
        <v/>
      </c>
      <c r="E154" s="194" t="str">
        <f>IF(Tableau2[[#This Row],[Lot]]=Autres!$I$21,Tableau2[[#This Row],[Longueur (cm)]],"")</f>
        <v/>
      </c>
    </row>
    <row r="155" spans="1:5" x14ac:dyDescent="0.25">
      <c r="A155">
        <v>152</v>
      </c>
      <c r="B155" s="193" t="str">
        <f>IF(Tableau2[[#This Row],[Lot]]=Autres!$I$20,Tableau2[[#This Row],[Poids]],"")</f>
        <v/>
      </c>
      <c r="C155" s="194" t="str">
        <f>IF(Tableau2[[#This Row],[Lot]]=Autres!$I$21,Tableau2[[#This Row],[Poids]],"")</f>
        <v/>
      </c>
      <c r="D155" s="193" t="str">
        <f>IF(Tableau2[[#This Row],[Lot]]=Autres!$I$20,Tableau2[[#This Row],[Longueur (cm)]],"")</f>
        <v/>
      </c>
      <c r="E155" s="194" t="str">
        <f>IF(Tableau2[[#This Row],[Lot]]=Autres!$I$21,Tableau2[[#This Row],[Longueur (cm)]],"")</f>
        <v/>
      </c>
    </row>
    <row r="156" spans="1:5" x14ac:dyDescent="0.25">
      <c r="A156">
        <v>153</v>
      </c>
      <c r="B156" s="193" t="str">
        <f>IF(Tableau2[[#This Row],[Lot]]=Autres!$I$20,Tableau2[[#This Row],[Poids]],"")</f>
        <v/>
      </c>
      <c r="C156" s="194" t="str">
        <f>IF(Tableau2[[#This Row],[Lot]]=Autres!$I$21,Tableau2[[#This Row],[Poids]],"")</f>
        <v/>
      </c>
      <c r="D156" s="193" t="str">
        <f>IF(Tableau2[[#This Row],[Lot]]=Autres!$I$20,Tableau2[[#This Row],[Longueur (cm)]],"")</f>
        <v/>
      </c>
      <c r="E156" s="194" t="str">
        <f>IF(Tableau2[[#This Row],[Lot]]=Autres!$I$21,Tableau2[[#This Row],[Longueur (cm)]],"")</f>
        <v/>
      </c>
    </row>
    <row r="157" spans="1:5" x14ac:dyDescent="0.25">
      <c r="A157">
        <v>154</v>
      </c>
      <c r="B157" s="193" t="str">
        <f>IF(Tableau2[[#This Row],[Lot]]=Autres!$I$20,Tableau2[[#This Row],[Poids]],"")</f>
        <v/>
      </c>
      <c r="C157" s="194" t="str">
        <f>IF(Tableau2[[#This Row],[Lot]]=Autres!$I$21,Tableau2[[#This Row],[Poids]],"")</f>
        <v/>
      </c>
      <c r="D157" s="193" t="str">
        <f>IF(Tableau2[[#This Row],[Lot]]=Autres!$I$20,Tableau2[[#This Row],[Longueur (cm)]],"")</f>
        <v/>
      </c>
      <c r="E157" s="194" t="str">
        <f>IF(Tableau2[[#This Row],[Lot]]=Autres!$I$21,Tableau2[[#This Row],[Longueur (cm)]],"")</f>
        <v/>
      </c>
    </row>
    <row r="158" spans="1:5" x14ac:dyDescent="0.25">
      <c r="A158">
        <v>155</v>
      </c>
      <c r="B158" s="193" t="str">
        <f>IF(Tableau2[[#This Row],[Lot]]=Autres!$I$20,Tableau2[[#This Row],[Poids]],"")</f>
        <v/>
      </c>
      <c r="C158" s="194" t="str">
        <f>IF(Tableau2[[#This Row],[Lot]]=Autres!$I$21,Tableau2[[#This Row],[Poids]],"")</f>
        <v/>
      </c>
      <c r="D158" s="193" t="str">
        <f>IF(Tableau2[[#This Row],[Lot]]=Autres!$I$20,Tableau2[[#This Row],[Longueur (cm)]],"")</f>
        <v/>
      </c>
      <c r="E158" s="194" t="str">
        <f>IF(Tableau2[[#This Row],[Lot]]=Autres!$I$21,Tableau2[[#This Row],[Longueur (cm)]],"")</f>
        <v/>
      </c>
    </row>
    <row r="159" spans="1:5" x14ac:dyDescent="0.25">
      <c r="A159">
        <v>156</v>
      </c>
      <c r="B159" s="193" t="str">
        <f>IF(Tableau2[[#This Row],[Lot]]=Autres!$I$20,Tableau2[[#This Row],[Poids]],"")</f>
        <v/>
      </c>
      <c r="C159" s="194" t="str">
        <f>IF(Tableau2[[#This Row],[Lot]]=Autres!$I$21,Tableau2[[#This Row],[Poids]],"")</f>
        <v/>
      </c>
      <c r="D159" s="193" t="str">
        <f>IF(Tableau2[[#This Row],[Lot]]=Autres!$I$20,Tableau2[[#This Row],[Longueur (cm)]],"")</f>
        <v/>
      </c>
      <c r="E159" s="194" t="str">
        <f>IF(Tableau2[[#This Row],[Lot]]=Autres!$I$21,Tableau2[[#This Row],[Longueur (cm)]],"")</f>
        <v/>
      </c>
    </row>
    <row r="160" spans="1:5" x14ac:dyDescent="0.25">
      <c r="A160">
        <v>157</v>
      </c>
      <c r="B160" s="193" t="str">
        <f>IF(Tableau2[[#This Row],[Lot]]=Autres!$I$20,Tableau2[[#This Row],[Poids]],"")</f>
        <v/>
      </c>
      <c r="C160" s="194" t="str">
        <f>IF(Tableau2[[#This Row],[Lot]]=Autres!$I$21,Tableau2[[#This Row],[Poids]],"")</f>
        <v/>
      </c>
      <c r="D160" s="193" t="str">
        <f>IF(Tableau2[[#This Row],[Lot]]=Autres!$I$20,Tableau2[[#This Row],[Longueur (cm)]],"")</f>
        <v/>
      </c>
      <c r="E160" s="194" t="str">
        <f>IF(Tableau2[[#This Row],[Lot]]=Autres!$I$21,Tableau2[[#This Row],[Longueur (cm)]],"")</f>
        <v/>
      </c>
    </row>
    <row r="161" spans="1:5" x14ac:dyDescent="0.25">
      <c r="A161">
        <v>158</v>
      </c>
      <c r="B161" s="193" t="str">
        <f>IF(Tableau2[[#This Row],[Lot]]=Autres!$I$20,Tableau2[[#This Row],[Poids]],"")</f>
        <v/>
      </c>
      <c r="C161" s="194" t="str">
        <f>IF(Tableau2[[#This Row],[Lot]]=Autres!$I$21,Tableau2[[#This Row],[Poids]],"")</f>
        <v/>
      </c>
      <c r="D161" s="193" t="str">
        <f>IF(Tableau2[[#This Row],[Lot]]=Autres!$I$20,Tableau2[[#This Row],[Longueur (cm)]],"")</f>
        <v/>
      </c>
      <c r="E161" s="194" t="str">
        <f>IF(Tableau2[[#This Row],[Lot]]=Autres!$I$21,Tableau2[[#This Row],[Longueur (cm)]],"")</f>
        <v/>
      </c>
    </row>
    <row r="162" spans="1:5" x14ac:dyDescent="0.25">
      <c r="A162">
        <v>159</v>
      </c>
      <c r="B162" s="193" t="str">
        <f>IF(Tableau2[[#This Row],[Lot]]=Autres!$I$20,Tableau2[[#This Row],[Poids]],"")</f>
        <v/>
      </c>
      <c r="C162" s="194" t="str">
        <f>IF(Tableau2[[#This Row],[Lot]]=Autres!$I$21,Tableau2[[#This Row],[Poids]],"")</f>
        <v/>
      </c>
      <c r="D162" s="193" t="str">
        <f>IF(Tableau2[[#This Row],[Lot]]=Autres!$I$20,Tableau2[[#This Row],[Longueur (cm)]],"")</f>
        <v/>
      </c>
      <c r="E162" s="194" t="str">
        <f>IF(Tableau2[[#This Row],[Lot]]=Autres!$I$21,Tableau2[[#This Row],[Longueur (cm)]],"")</f>
        <v/>
      </c>
    </row>
    <row r="163" spans="1:5" x14ac:dyDescent="0.25">
      <c r="A163">
        <v>160</v>
      </c>
      <c r="B163" s="193" t="str">
        <f>IF(Tableau2[[#This Row],[Lot]]=Autres!$I$20,Tableau2[[#This Row],[Poids]],"")</f>
        <v/>
      </c>
      <c r="C163" s="194" t="str">
        <f>IF(Tableau2[[#This Row],[Lot]]=Autres!$I$21,Tableau2[[#This Row],[Poids]],"")</f>
        <v/>
      </c>
      <c r="D163" s="193" t="str">
        <f>IF(Tableau2[[#This Row],[Lot]]=Autres!$I$20,Tableau2[[#This Row],[Longueur (cm)]],"")</f>
        <v/>
      </c>
      <c r="E163" s="194" t="str">
        <f>IF(Tableau2[[#This Row],[Lot]]=Autres!$I$21,Tableau2[[#This Row],[Longueur (cm)]],"")</f>
        <v/>
      </c>
    </row>
    <row r="164" spans="1:5" x14ac:dyDescent="0.25">
      <c r="A164">
        <v>161</v>
      </c>
      <c r="B164" s="193" t="str">
        <f>IF(Tableau2[[#This Row],[Lot]]=Autres!$I$20,Tableau2[[#This Row],[Poids]],"")</f>
        <v/>
      </c>
      <c r="C164" s="194" t="str">
        <f>IF(Tableau2[[#This Row],[Lot]]=Autres!$I$21,Tableau2[[#This Row],[Poids]],"")</f>
        <v/>
      </c>
      <c r="D164" s="193" t="str">
        <f>IF(Tableau2[[#This Row],[Lot]]=Autres!$I$20,Tableau2[[#This Row],[Longueur (cm)]],"")</f>
        <v/>
      </c>
      <c r="E164" s="194" t="str">
        <f>IF(Tableau2[[#This Row],[Lot]]=Autres!$I$21,Tableau2[[#This Row],[Longueur (cm)]],"")</f>
        <v/>
      </c>
    </row>
    <row r="165" spans="1:5" x14ac:dyDescent="0.25">
      <c r="A165">
        <v>162</v>
      </c>
      <c r="B165" s="193" t="str">
        <f>IF(Tableau2[[#This Row],[Lot]]=Autres!$I$20,Tableau2[[#This Row],[Poids]],"")</f>
        <v/>
      </c>
      <c r="C165" s="194" t="str">
        <f>IF(Tableau2[[#This Row],[Lot]]=Autres!$I$21,Tableau2[[#This Row],[Poids]],"")</f>
        <v/>
      </c>
      <c r="D165" s="193" t="str">
        <f>IF(Tableau2[[#This Row],[Lot]]=Autres!$I$20,Tableau2[[#This Row],[Longueur (cm)]],"")</f>
        <v/>
      </c>
      <c r="E165" s="194" t="str">
        <f>IF(Tableau2[[#This Row],[Lot]]=Autres!$I$21,Tableau2[[#This Row],[Longueur (cm)]],"")</f>
        <v/>
      </c>
    </row>
    <row r="166" spans="1:5" x14ac:dyDescent="0.25">
      <c r="A166">
        <v>163</v>
      </c>
      <c r="B166" s="193" t="str">
        <f>IF(Tableau2[[#This Row],[Lot]]=Autres!$I$20,Tableau2[[#This Row],[Poids]],"")</f>
        <v/>
      </c>
      <c r="C166" s="194" t="str">
        <f>IF(Tableau2[[#This Row],[Lot]]=Autres!$I$21,Tableau2[[#This Row],[Poids]],"")</f>
        <v/>
      </c>
      <c r="D166" s="193" t="str">
        <f>IF(Tableau2[[#This Row],[Lot]]=Autres!$I$20,Tableau2[[#This Row],[Longueur (cm)]],"")</f>
        <v/>
      </c>
      <c r="E166" s="194" t="str">
        <f>IF(Tableau2[[#This Row],[Lot]]=Autres!$I$21,Tableau2[[#This Row],[Longueur (cm)]],"")</f>
        <v/>
      </c>
    </row>
    <row r="167" spans="1:5" x14ac:dyDescent="0.25">
      <c r="A167">
        <v>164</v>
      </c>
      <c r="B167" s="193" t="str">
        <f>IF(Tableau2[[#This Row],[Lot]]=Autres!$I$20,Tableau2[[#This Row],[Poids]],"")</f>
        <v/>
      </c>
      <c r="C167" s="194" t="str">
        <f>IF(Tableau2[[#This Row],[Lot]]=Autres!$I$21,Tableau2[[#This Row],[Poids]],"")</f>
        <v/>
      </c>
      <c r="D167" s="193" t="str">
        <f>IF(Tableau2[[#This Row],[Lot]]=Autres!$I$20,Tableau2[[#This Row],[Longueur (cm)]],"")</f>
        <v/>
      </c>
      <c r="E167" s="194" t="str">
        <f>IF(Tableau2[[#This Row],[Lot]]=Autres!$I$21,Tableau2[[#This Row],[Longueur (cm)]],"")</f>
        <v/>
      </c>
    </row>
    <row r="168" spans="1:5" x14ac:dyDescent="0.25">
      <c r="A168">
        <v>165</v>
      </c>
      <c r="B168" s="193" t="str">
        <f>IF(Tableau2[[#This Row],[Lot]]=Autres!$I$20,Tableau2[[#This Row],[Poids]],"")</f>
        <v/>
      </c>
      <c r="C168" s="194" t="str">
        <f>IF(Tableau2[[#This Row],[Lot]]=Autres!$I$21,Tableau2[[#This Row],[Poids]],"")</f>
        <v/>
      </c>
      <c r="D168" s="193" t="str">
        <f>IF(Tableau2[[#This Row],[Lot]]=Autres!$I$20,Tableau2[[#This Row],[Longueur (cm)]],"")</f>
        <v/>
      </c>
      <c r="E168" s="194" t="str">
        <f>IF(Tableau2[[#This Row],[Lot]]=Autres!$I$21,Tableau2[[#This Row],[Longueur (cm)]],"")</f>
        <v/>
      </c>
    </row>
    <row r="169" spans="1:5" x14ac:dyDescent="0.25">
      <c r="A169">
        <v>166</v>
      </c>
      <c r="B169" s="193" t="str">
        <f>IF(Tableau2[[#This Row],[Lot]]=Autres!$I$20,Tableau2[[#This Row],[Poids]],"")</f>
        <v/>
      </c>
      <c r="C169" s="194" t="str">
        <f>IF(Tableau2[[#This Row],[Lot]]=Autres!$I$21,Tableau2[[#This Row],[Poids]],"")</f>
        <v/>
      </c>
      <c r="D169" s="193" t="str">
        <f>IF(Tableau2[[#This Row],[Lot]]=Autres!$I$20,Tableau2[[#This Row],[Longueur (cm)]],"")</f>
        <v/>
      </c>
      <c r="E169" s="194" t="str">
        <f>IF(Tableau2[[#This Row],[Lot]]=Autres!$I$21,Tableau2[[#This Row],[Longueur (cm)]],"")</f>
        <v/>
      </c>
    </row>
    <row r="170" spans="1:5" x14ac:dyDescent="0.25">
      <c r="A170">
        <v>167</v>
      </c>
      <c r="B170" s="193" t="str">
        <f>IF(Tableau2[[#This Row],[Lot]]=Autres!$I$20,Tableau2[[#This Row],[Poids]],"")</f>
        <v/>
      </c>
      <c r="C170" s="194" t="str">
        <f>IF(Tableau2[[#This Row],[Lot]]=Autres!$I$21,Tableau2[[#This Row],[Poids]],"")</f>
        <v/>
      </c>
      <c r="D170" s="193" t="str">
        <f>IF(Tableau2[[#This Row],[Lot]]=Autres!$I$20,Tableau2[[#This Row],[Longueur (cm)]],"")</f>
        <v/>
      </c>
      <c r="E170" s="194" t="str">
        <f>IF(Tableau2[[#This Row],[Lot]]=Autres!$I$21,Tableau2[[#This Row],[Longueur (cm)]],"")</f>
        <v/>
      </c>
    </row>
    <row r="171" spans="1:5" x14ac:dyDescent="0.25">
      <c r="A171">
        <v>168</v>
      </c>
      <c r="B171" s="193" t="str">
        <f>IF(Tableau2[[#This Row],[Lot]]=Autres!$I$20,Tableau2[[#This Row],[Poids]],"")</f>
        <v/>
      </c>
      <c r="C171" s="194" t="str">
        <f>IF(Tableau2[[#This Row],[Lot]]=Autres!$I$21,Tableau2[[#This Row],[Poids]],"")</f>
        <v/>
      </c>
      <c r="D171" s="193" t="str">
        <f>IF(Tableau2[[#This Row],[Lot]]=Autres!$I$20,Tableau2[[#This Row],[Longueur (cm)]],"")</f>
        <v/>
      </c>
      <c r="E171" s="194" t="str">
        <f>IF(Tableau2[[#This Row],[Lot]]=Autres!$I$21,Tableau2[[#This Row],[Longueur (cm)]],"")</f>
        <v/>
      </c>
    </row>
    <row r="172" spans="1:5" x14ac:dyDescent="0.25">
      <c r="A172">
        <v>169</v>
      </c>
      <c r="B172" s="193" t="str">
        <f>IF(Tableau2[[#This Row],[Lot]]=Autres!$I$20,Tableau2[[#This Row],[Poids]],"")</f>
        <v/>
      </c>
      <c r="C172" s="194" t="str">
        <f>IF(Tableau2[[#This Row],[Lot]]=Autres!$I$21,Tableau2[[#This Row],[Poids]],"")</f>
        <v/>
      </c>
      <c r="D172" s="193" t="str">
        <f>IF(Tableau2[[#This Row],[Lot]]=Autres!$I$20,Tableau2[[#This Row],[Longueur (cm)]],"")</f>
        <v/>
      </c>
      <c r="E172" s="194" t="str">
        <f>IF(Tableau2[[#This Row],[Lot]]=Autres!$I$21,Tableau2[[#This Row],[Longueur (cm)]],"")</f>
        <v/>
      </c>
    </row>
    <row r="173" spans="1:5" x14ac:dyDescent="0.25">
      <c r="A173">
        <v>170</v>
      </c>
      <c r="B173" s="193" t="str">
        <f>IF(Tableau2[[#This Row],[Lot]]=Autres!$I$20,Tableau2[[#This Row],[Poids]],"")</f>
        <v/>
      </c>
      <c r="C173" s="194" t="str">
        <f>IF(Tableau2[[#This Row],[Lot]]=Autres!$I$21,Tableau2[[#This Row],[Poids]],"")</f>
        <v/>
      </c>
      <c r="D173" s="193" t="str">
        <f>IF(Tableau2[[#This Row],[Lot]]=Autres!$I$20,Tableau2[[#This Row],[Longueur (cm)]],"")</f>
        <v/>
      </c>
      <c r="E173" s="194" t="str">
        <f>IF(Tableau2[[#This Row],[Lot]]=Autres!$I$21,Tableau2[[#This Row],[Longueur (cm)]],"")</f>
        <v/>
      </c>
    </row>
    <row r="174" spans="1:5" x14ac:dyDescent="0.25">
      <c r="A174">
        <v>171</v>
      </c>
      <c r="B174" s="193" t="str">
        <f>IF(Tableau2[[#This Row],[Lot]]=Autres!$I$20,Tableau2[[#This Row],[Poids]],"")</f>
        <v/>
      </c>
      <c r="C174" s="194" t="str">
        <f>IF(Tableau2[[#This Row],[Lot]]=Autres!$I$21,Tableau2[[#This Row],[Poids]],"")</f>
        <v/>
      </c>
      <c r="D174" s="193" t="str">
        <f>IF(Tableau2[[#This Row],[Lot]]=Autres!$I$20,Tableau2[[#This Row],[Longueur (cm)]],"")</f>
        <v/>
      </c>
      <c r="E174" s="194" t="str">
        <f>IF(Tableau2[[#This Row],[Lot]]=Autres!$I$21,Tableau2[[#This Row],[Longueur (cm)]],"")</f>
        <v/>
      </c>
    </row>
    <row r="175" spans="1:5" x14ac:dyDescent="0.25">
      <c r="A175">
        <v>172</v>
      </c>
      <c r="B175" s="193" t="str">
        <f>IF(Tableau2[[#This Row],[Lot]]=Autres!$I$20,Tableau2[[#This Row],[Poids]],"")</f>
        <v/>
      </c>
      <c r="C175" s="194" t="str">
        <f>IF(Tableau2[[#This Row],[Lot]]=Autres!$I$21,Tableau2[[#This Row],[Poids]],"")</f>
        <v/>
      </c>
      <c r="D175" s="193" t="str">
        <f>IF(Tableau2[[#This Row],[Lot]]=Autres!$I$20,Tableau2[[#This Row],[Longueur (cm)]],"")</f>
        <v/>
      </c>
      <c r="E175" s="194" t="str">
        <f>IF(Tableau2[[#This Row],[Lot]]=Autres!$I$21,Tableau2[[#This Row],[Longueur (cm)]],"")</f>
        <v/>
      </c>
    </row>
    <row r="176" spans="1:5" x14ac:dyDescent="0.25">
      <c r="A176">
        <v>173</v>
      </c>
      <c r="B176" s="193" t="str">
        <f>IF(Tableau2[[#This Row],[Lot]]=Autres!$I$20,Tableau2[[#This Row],[Poids]],"")</f>
        <v/>
      </c>
      <c r="C176" s="194" t="str">
        <f>IF(Tableau2[[#This Row],[Lot]]=Autres!$I$21,Tableau2[[#This Row],[Poids]],"")</f>
        <v/>
      </c>
      <c r="D176" s="193" t="str">
        <f>IF(Tableau2[[#This Row],[Lot]]=Autres!$I$20,Tableau2[[#This Row],[Longueur (cm)]],"")</f>
        <v/>
      </c>
      <c r="E176" s="194" t="str">
        <f>IF(Tableau2[[#This Row],[Lot]]=Autres!$I$21,Tableau2[[#This Row],[Longueur (cm)]],"")</f>
        <v/>
      </c>
    </row>
    <row r="177" spans="1:5" x14ac:dyDescent="0.25">
      <c r="A177">
        <v>174</v>
      </c>
      <c r="B177" s="193" t="str">
        <f>IF(Tableau2[[#This Row],[Lot]]=Autres!$I$20,Tableau2[[#This Row],[Poids]],"")</f>
        <v/>
      </c>
      <c r="C177" s="194" t="str">
        <f>IF(Tableau2[[#This Row],[Lot]]=Autres!$I$21,Tableau2[[#This Row],[Poids]],"")</f>
        <v/>
      </c>
      <c r="D177" s="193" t="str">
        <f>IF(Tableau2[[#This Row],[Lot]]=Autres!$I$20,Tableau2[[#This Row],[Longueur (cm)]],"")</f>
        <v/>
      </c>
      <c r="E177" s="194" t="str">
        <f>IF(Tableau2[[#This Row],[Lot]]=Autres!$I$21,Tableau2[[#This Row],[Longueur (cm)]],"")</f>
        <v/>
      </c>
    </row>
    <row r="178" spans="1:5" x14ac:dyDescent="0.25">
      <c r="A178">
        <v>175</v>
      </c>
      <c r="B178" s="193" t="str">
        <f>IF(Tableau2[[#This Row],[Lot]]=Autres!$I$20,Tableau2[[#This Row],[Poids]],"")</f>
        <v/>
      </c>
      <c r="C178" s="194" t="str">
        <f>IF(Tableau2[[#This Row],[Lot]]=Autres!$I$21,Tableau2[[#This Row],[Poids]],"")</f>
        <v/>
      </c>
      <c r="D178" s="193" t="str">
        <f>IF(Tableau2[[#This Row],[Lot]]=Autres!$I$20,Tableau2[[#This Row],[Longueur (cm)]],"")</f>
        <v/>
      </c>
      <c r="E178" s="194" t="str">
        <f>IF(Tableau2[[#This Row],[Lot]]=Autres!$I$21,Tableau2[[#This Row],[Longueur (cm)]],"")</f>
        <v/>
      </c>
    </row>
    <row r="179" spans="1:5" x14ac:dyDescent="0.25">
      <c r="A179">
        <v>176</v>
      </c>
      <c r="B179" s="193" t="str">
        <f>IF(Tableau2[[#This Row],[Lot]]=Autres!$I$20,Tableau2[[#This Row],[Poids]],"")</f>
        <v/>
      </c>
      <c r="C179" s="194" t="str">
        <f>IF(Tableau2[[#This Row],[Lot]]=Autres!$I$21,Tableau2[[#This Row],[Poids]],"")</f>
        <v/>
      </c>
      <c r="D179" s="193" t="str">
        <f>IF(Tableau2[[#This Row],[Lot]]=Autres!$I$20,Tableau2[[#This Row],[Longueur (cm)]],"")</f>
        <v/>
      </c>
      <c r="E179" s="194" t="str">
        <f>IF(Tableau2[[#This Row],[Lot]]=Autres!$I$21,Tableau2[[#This Row],[Longueur (cm)]],"")</f>
        <v/>
      </c>
    </row>
    <row r="180" spans="1:5" x14ac:dyDescent="0.25">
      <c r="A180">
        <v>177</v>
      </c>
      <c r="B180" s="193" t="str">
        <f>IF(Tableau2[[#This Row],[Lot]]=Autres!$I$20,Tableau2[[#This Row],[Poids]],"")</f>
        <v/>
      </c>
      <c r="C180" s="194" t="str">
        <f>IF(Tableau2[[#This Row],[Lot]]=Autres!$I$21,Tableau2[[#This Row],[Poids]],"")</f>
        <v/>
      </c>
      <c r="D180" s="193" t="str">
        <f>IF(Tableau2[[#This Row],[Lot]]=Autres!$I$20,Tableau2[[#This Row],[Longueur (cm)]],"")</f>
        <v/>
      </c>
      <c r="E180" s="194" t="str">
        <f>IF(Tableau2[[#This Row],[Lot]]=Autres!$I$21,Tableau2[[#This Row],[Longueur (cm)]],"")</f>
        <v/>
      </c>
    </row>
    <row r="181" spans="1:5" x14ac:dyDescent="0.25">
      <c r="A181">
        <v>178</v>
      </c>
      <c r="B181" s="193" t="str">
        <f>IF(Tableau2[[#This Row],[Lot]]=Autres!$I$20,Tableau2[[#This Row],[Poids]],"")</f>
        <v/>
      </c>
      <c r="C181" s="194" t="str">
        <f>IF(Tableau2[[#This Row],[Lot]]=Autres!$I$21,Tableau2[[#This Row],[Poids]],"")</f>
        <v/>
      </c>
      <c r="D181" s="193" t="str">
        <f>IF(Tableau2[[#This Row],[Lot]]=Autres!$I$20,Tableau2[[#This Row],[Longueur (cm)]],"")</f>
        <v/>
      </c>
      <c r="E181" s="194" t="str">
        <f>IF(Tableau2[[#This Row],[Lot]]=Autres!$I$21,Tableau2[[#This Row],[Longueur (cm)]],"")</f>
        <v/>
      </c>
    </row>
    <row r="182" spans="1:5" x14ac:dyDescent="0.25">
      <c r="A182">
        <v>179</v>
      </c>
      <c r="B182" s="193" t="str">
        <f>IF(Tableau2[[#This Row],[Lot]]=Autres!$I$20,Tableau2[[#This Row],[Poids]],"")</f>
        <v/>
      </c>
      <c r="C182" s="194" t="str">
        <f>IF(Tableau2[[#This Row],[Lot]]=Autres!$I$21,Tableau2[[#This Row],[Poids]],"")</f>
        <v/>
      </c>
      <c r="D182" s="193" t="str">
        <f>IF(Tableau2[[#This Row],[Lot]]=Autres!$I$20,Tableau2[[#This Row],[Longueur (cm)]],"")</f>
        <v/>
      </c>
      <c r="E182" s="194" t="str">
        <f>IF(Tableau2[[#This Row],[Lot]]=Autres!$I$21,Tableau2[[#This Row],[Longueur (cm)]],"")</f>
        <v/>
      </c>
    </row>
    <row r="183" spans="1:5" x14ac:dyDescent="0.25">
      <c r="A183">
        <v>180</v>
      </c>
      <c r="B183" s="193" t="str">
        <f>IF(Tableau2[[#This Row],[Lot]]=Autres!$I$20,Tableau2[[#This Row],[Poids]],"")</f>
        <v/>
      </c>
      <c r="C183" s="194" t="str">
        <f>IF(Tableau2[[#This Row],[Lot]]=Autres!$I$21,Tableau2[[#This Row],[Poids]],"")</f>
        <v/>
      </c>
      <c r="D183" s="193" t="str">
        <f>IF(Tableau2[[#This Row],[Lot]]=Autres!$I$20,Tableau2[[#This Row],[Longueur (cm)]],"")</f>
        <v/>
      </c>
      <c r="E183" s="194" t="str">
        <f>IF(Tableau2[[#This Row],[Lot]]=Autres!$I$21,Tableau2[[#This Row],[Longueur (cm)]],"")</f>
        <v/>
      </c>
    </row>
    <row r="184" spans="1:5" x14ac:dyDescent="0.25">
      <c r="A184">
        <v>181</v>
      </c>
      <c r="B184" s="193" t="str">
        <f>IF(Tableau2[[#This Row],[Lot]]=Autres!$I$20,Tableau2[[#This Row],[Poids]],"")</f>
        <v/>
      </c>
      <c r="C184" s="194" t="str">
        <f>IF(Tableau2[[#This Row],[Lot]]=Autres!$I$21,Tableau2[[#This Row],[Poids]],"")</f>
        <v/>
      </c>
      <c r="D184" s="193" t="str">
        <f>IF(Tableau2[[#This Row],[Lot]]=Autres!$I$20,Tableau2[[#This Row],[Longueur (cm)]],"")</f>
        <v/>
      </c>
      <c r="E184" s="194" t="str">
        <f>IF(Tableau2[[#This Row],[Lot]]=Autres!$I$21,Tableau2[[#This Row],[Longueur (cm)]],"")</f>
        <v/>
      </c>
    </row>
    <row r="185" spans="1:5" x14ac:dyDescent="0.25">
      <c r="A185">
        <v>182</v>
      </c>
      <c r="B185" s="193" t="str">
        <f>IF(Tableau2[[#This Row],[Lot]]=Autres!$I$20,Tableau2[[#This Row],[Poids]],"")</f>
        <v/>
      </c>
      <c r="C185" s="194" t="str">
        <f>IF(Tableau2[[#This Row],[Lot]]=Autres!$I$21,Tableau2[[#This Row],[Poids]],"")</f>
        <v/>
      </c>
      <c r="D185" s="193" t="str">
        <f>IF(Tableau2[[#This Row],[Lot]]=Autres!$I$20,Tableau2[[#This Row],[Longueur (cm)]],"")</f>
        <v/>
      </c>
      <c r="E185" s="194" t="str">
        <f>IF(Tableau2[[#This Row],[Lot]]=Autres!$I$21,Tableau2[[#This Row],[Longueur (cm)]],"")</f>
        <v/>
      </c>
    </row>
    <row r="186" spans="1:5" x14ac:dyDescent="0.25">
      <c r="A186">
        <v>183</v>
      </c>
      <c r="B186" s="193" t="str">
        <f>IF(Tableau2[[#This Row],[Lot]]=Autres!$I$20,Tableau2[[#This Row],[Poids]],"")</f>
        <v/>
      </c>
      <c r="C186" s="194" t="str">
        <f>IF(Tableau2[[#This Row],[Lot]]=Autres!$I$21,Tableau2[[#This Row],[Poids]],"")</f>
        <v/>
      </c>
      <c r="D186" s="193" t="str">
        <f>IF(Tableau2[[#This Row],[Lot]]=Autres!$I$20,Tableau2[[#This Row],[Longueur (cm)]],"")</f>
        <v/>
      </c>
      <c r="E186" s="194" t="str">
        <f>IF(Tableau2[[#This Row],[Lot]]=Autres!$I$21,Tableau2[[#This Row],[Longueur (cm)]],"")</f>
        <v/>
      </c>
    </row>
    <row r="187" spans="1:5" x14ac:dyDescent="0.25">
      <c r="A187">
        <v>184</v>
      </c>
      <c r="B187" s="193" t="str">
        <f>IF(Tableau2[[#This Row],[Lot]]=Autres!$I$20,Tableau2[[#This Row],[Poids]],"")</f>
        <v/>
      </c>
      <c r="C187" s="194" t="str">
        <f>IF(Tableau2[[#This Row],[Lot]]=Autres!$I$21,Tableau2[[#This Row],[Poids]],"")</f>
        <v/>
      </c>
      <c r="D187" s="193" t="str">
        <f>IF(Tableau2[[#This Row],[Lot]]=Autres!$I$20,Tableau2[[#This Row],[Longueur (cm)]],"")</f>
        <v/>
      </c>
      <c r="E187" s="194" t="str">
        <f>IF(Tableau2[[#This Row],[Lot]]=Autres!$I$21,Tableau2[[#This Row],[Longueur (cm)]],"")</f>
        <v/>
      </c>
    </row>
    <row r="188" spans="1:5" x14ac:dyDescent="0.25">
      <c r="A188">
        <v>185</v>
      </c>
      <c r="B188" s="193" t="str">
        <f>IF(Tableau2[[#This Row],[Lot]]=Autres!$I$20,Tableau2[[#This Row],[Poids]],"")</f>
        <v/>
      </c>
      <c r="C188" s="194" t="str">
        <f>IF(Tableau2[[#This Row],[Lot]]=Autres!$I$21,Tableau2[[#This Row],[Poids]],"")</f>
        <v/>
      </c>
      <c r="D188" s="193" t="str">
        <f>IF(Tableau2[[#This Row],[Lot]]=Autres!$I$20,Tableau2[[#This Row],[Longueur (cm)]],"")</f>
        <v/>
      </c>
      <c r="E188" s="194" t="str">
        <f>IF(Tableau2[[#This Row],[Lot]]=Autres!$I$21,Tableau2[[#This Row],[Longueur (cm)]],"")</f>
        <v/>
      </c>
    </row>
    <row r="189" spans="1:5" x14ac:dyDescent="0.25">
      <c r="A189">
        <v>186</v>
      </c>
      <c r="B189" s="193" t="str">
        <f>IF(Tableau2[[#This Row],[Lot]]=Autres!$I$20,Tableau2[[#This Row],[Poids]],"")</f>
        <v/>
      </c>
      <c r="C189" s="194" t="str">
        <f>IF(Tableau2[[#This Row],[Lot]]=Autres!$I$21,Tableau2[[#This Row],[Poids]],"")</f>
        <v/>
      </c>
      <c r="D189" s="193" t="str">
        <f>IF(Tableau2[[#This Row],[Lot]]=Autres!$I$20,Tableau2[[#This Row],[Longueur (cm)]],"")</f>
        <v/>
      </c>
      <c r="E189" s="194" t="str">
        <f>IF(Tableau2[[#This Row],[Lot]]=Autres!$I$21,Tableau2[[#This Row],[Longueur (cm)]],"")</f>
        <v/>
      </c>
    </row>
    <row r="190" spans="1:5" x14ac:dyDescent="0.25">
      <c r="A190">
        <v>187</v>
      </c>
      <c r="B190" s="193" t="str">
        <f>IF(Tableau2[[#This Row],[Lot]]=Autres!$I$20,Tableau2[[#This Row],[Poids]],"")</f>
        <v/>
      </c>
      <c r="C190" s="194" t="str">
        <f>IF(Tableau2[[#This Row],[Lot]]=Autres!$I$21,Tableau2[[#This Row],[Poids]],"")</f>
        <v/>
      </c>
      <c r="D190" s="193" t="str">
        <f>IF(Tableau2[[#This Row],[Lot]]=Autres!$I$20,Tableau2[[#This Row],[Longueur (cm)]],"")</f>
        <v/>
      </c>
      <c r="E190" s="194" t="str">
        <f>IF(Tableau2[[#This Row],[Lot]]=Autres!$I$21,Tableau2[[#This Row],[Longueur (cm)]],"")</f>
        <v/>
      </c>
    </row>
    <row r="191" spans="1:5" x14ac:dyDescent="0.25">
      <c r="A191">
        <v>188</v>
      </c>
      <c r="B191" s="193" t="str">
        <f>IF(Tableau2[[#This Row],[Lot]]=Autres!$I$20,Tableau2[[#This Row],[Poids]],"")</f>
        <v/>
      </c>
      <c r="C191" s="194" t="str">
        <f>IF(Tableau2[[#This Row],[Lot]]=Autres!$I$21,Tableau2[[#This Row],[Poids]],"")</f>
        <v/>
      </c>
      <c r="D191" s="193" t="str">
        <f>IF(Tableau2[[#This Row],[Lot]]=Autres!$I$20,Tableau2[[#This Row],[Longueur (cm)]],"")</f>
        <v/>
      </c>
      <c r="E191" s="194" t="str">
        <f>IF(Tableau2[[#This Row],[Lot]]=Autres!$I$21,Tableau2[[#This Row],[Longueur (cm)]],"")</f>
        <v/>
      </c>
    </row>
    <row r="192" spans="1:5" x14ac:dyDescent="0.25">
      <c r="A192">
        <v>189</v>
      </c>
      <c r="B192" s="193" t="str">
        <f>IF(Tableau2[[#This Row],[Lot]]=Autres!$I$20,Tableau2[[#This Row],[Poids]],"")</f>
        <v/>
      </c>
      <c r="C192" s="194" t="str">
        <f>IF(Tableau2[[#This Row],[Lot]]=Autres!$I$21,Tableau2[[#This Row],[Poids]],"")</f>
        <v/>
      </c>
      <c r="D192" s="193" t="str">
        <f>IF(Tableau2[[#This Row],[Lot]]=Autres!$I$20,Tableau2[[#This Row],[Longueur (cm)]],"")</f>
        <v/>
      </c>
      <c r="E192" s="194" t="str">
        <f>IF(Tableau2[[#This Row],[Lot]]=Autres!$I$21,Tableau2[[#This Row],[Longueur (cm)]],"")</f>
        <v/>
      </c>
    </row>
    <row r="193" spans="1:5" x14ac:dyDescent="0.25">
      <c r="A193">
        <v>190</v>
      </c>
      <c r="B193" s="193" t="str">
        <f>IF(Tableau2[[#This Row],[Lot]]=Autres!$I$20,Tableau2[[#This Row],[Poids]],"")</f>
        <v/>
      </c>
      <c r="C193" s="194" t="str">
        <f>IF(Tableau2[[#This Row],[Lot]]=Autres!$I$21,Tableau2[[#This Row],[Poids]],"")</f>
        <v/>
      </c>
      <c r="D193" s="193" t="str">
        <f>IF(Tableau2[[#This Row],[Lot]]=Autres!$I$20,Tableau2[[#This Row],[Longueur (cm)]],"")</f>
        <v/>
      </c>
      <c r="E193" s="194" t="str">
        <f>IF(Tableau2[[#This Row],[Lot]]=Autres!$I$21,Tableau2[[#This Row],[Longueur (cm)]],"")</f>
        <v/>
      </c>
    </row>
    <row r="194" spans="1:5" x14ac:dyDescent="0.25">
      <c r="A194">
        <v>191</v>
      </c>
      <c r="B194" s="193" t="str">
        <f>IF(Tableau2[[#This Row],[Lot]]=Autres!$I$20,Tableau2[[#This Row],[Poids]],"")</f>
        <v/>
      </c>
      <c r="C194" s="194" t="str">
        <f>IF(Tableau2[[#This Row],[Lot]]=Autres!$I$21,Tableau2[[#This Row],[Poids]],"")</f>
        <v/>
      </c>
      <c r="D194" s="193" t="str">
        <f>IF(Tableau2[[#This Row],[Lot]]=Autres!$I$20,Tableau2[[#This Row],[Longueur (cm)]],"")</f>
        <v/>
      </c>
      <c r="E194" s="194" t="str">
        <f>IF(Tableau2[[#This Row],[Lot]]=Autres!$I$21,Tableau2[[#This Row],[Longueur (cm)]],"")</f>
        <v/>
      </c>
    </row>
    <row r="195" spans="1:5" x14ac:dyDescent="0.25">
      <c r="A195">
        <v>192</v>
      </c>
      <c r="B195" s="193" t="str">
        <f>IF(Tableau2[[#This Row],[Lot]]=Autres!$I$20,Tableau2[[#This Row],[Poids]],"")</f>
        <v/>
      </c>
      <c r="C195" s="194" t="str">
        <f>IF(Tableau2[[#This Row],[Lot]]=Autres!$I$21,Tableau2[[#This Row],[Poids]],"")</f>
        <v/>
      </c>
      <c r="D195" s="193" t="str">
        <f>IF(Tableau2[[#This Row],[Lot]]=Autres!$I$20,Tableau2[[#This Row],[Longueur (cm)]],"")</f>
        <v/>
      </c>
      <c r="E195" s="194" t="str">
        <f>IF(Tableau2[[#This Row],[Lot]]=Autres!$I$21,Tableau2[[#This Row],[Longueur (cm)]],"")</f>
        <v/>
      </c>
    </row>
    <row r="196" spans="1:5" x14ac:dyDescent="0.25">
      <c r="A196">
        <v>193</v>
      </c>
      <c r="B196" s="193" t="str">
        <f>IF(Tableau2[[#This Row],[Lot]]=Autres!$I$20,Tableau2[[#This Row],[Poids]],"")</f>
        <v/>
      </c>
      <c r="C196" s="194" t="str">
        <f>IF(Tableau2[[#This Row],[Lot]]=Autres!$I$21,Tableau2[[#This Row],[Poids]],"")</f>
        <v/>
      </c>
      <c r="D196" s="193" t="str">
        <f>IF(Tableau2[[#This Row],[Lot]]=Autres!$I$20,Tableau2[[#This Row],[Longueur (cm)]],"")</f>
        <v/>
      </c>
      <c r="E196" s="194" t="str">
        <f>IF(Tableau2[[#This Row],[Lot]]=Autres!$I$21,Tableau2[[#This Row],[Longueur (cm)]],"")</f>
        <v/>
      </c>
    </row>
    <row r="197" spans="1:5" x14ac:dyDescent="0.25">
      <c r="A197">
        <v>194</v>
      </c>
      <c r="B197" s="193" t="str">
        <f>IF(Tableau2[[#This Row],[Lot]]=Autres!$I$20,Tableau2[[#This Row],[Poids]],"")</f>
        <v/>
      </c>
      <c r="C197" s="194" t="str">
        <f>IF(Tableau2[[#This Row],[Lot]]=Autres!$I$21,Tableau2[[#This Row],[Poids]],"")</f>
        <v/>
      </c>
      <c r="D197" s="193" t="str">
        <f>IF(Tableau2[[#This Row],[Lot]]=Autres!$I$20,Tableau2[[#This Row],[Longueur (cm)]],"")</f>
        <v/>
      </c>
      <c r="E197" s="194" t="str">
        <f>IF(Tableau2[[#This Row],[Lot]]=Autres!$I$21,Tableau2[[#This Row],[Longueur (cm)]],"")</f>
        <v/>
      </c>
    </row>
    <row r="198" spans="1:5" x14ac:dyDescent="0.25">
      <c r="A198">
        <v>195</v>
      </c>
      <c r="B198" s="193" t="str">
        <f>IF(Tableau2[[#This Row],[Lot]]=Autres!$I$20,Tableau2[[#This Row],[Poids]],"")</f>
        <v/>
      </c>
      <c r="C198" s="194" t="str">
        <f>IF(Tableau2[[#This Row],[Lot]]=Autres!$I$21,Tableau2[[#This Row],[Poids]],"")</f>
        <v/>
      </c>
      <c r="D198" s="193" t="str">
        <f>IF(Tableau2[[#This Row],[Lot]]=Autres!$I$20,Tableau2[[#This Row],[Longueur (cm)]],"")</f>
        <v/>
      </c>
      <c r="E198" s="194" t="str">
        <f>IF(Tableau2[[#This Row],[Lot]]=Autres!$I$21,Tableau2[[#This Row],[Longueur (cm)]],"")</f>
        <v/>
      </c>
    </row>
    <row r="199" spans="1:5" x14ac:dyDescent="0.25">
      <c r="A199">
        <v>196</v>
      </c>
      <c r="B199" s="193" t="str">
        <f>IF(Tableau2[[#This Row],[Lot]]=Autres!$I$20,Tableau2[[#This Row],[Poids]],"")</f>
        <v/>
      </c>
      <c r="C199" s="194" t="str">
        <f>IF(Tableau2[[#This Row],[Lot]]=Autres!$I$21,Tableau2[[#This Row],[Poids]],"")</f>
        <v/>
      </c>
      <c r="D199" s="193" t="str">
        <f>IF(Tableau2[[#This Row],[Lot]]=Autres!$I$20,Tableau2[[#This Row],[Longueur (cm)]],"")</f>
        <v/>
      </c>
      <c r="E199" s="194" t="str">
        <f>IF(Tableau2[[#This Row],[Lot]]=Autres!$I$21,Tableau2[[#This Row],[Longueur (cm)]],"")</f>
        <v/>
      </c>
    </row>
    <row r="200" spans="1:5" x14ac:dyDescent="0.25">
      <c r="A200">
        <v>197</v>
      </c>
      <c r="B200" s="193" t="str">
        <f>IF(Tableau2[[#This Row],[Lot]]=Autres!$I$20,Tableau2[[#This Row],[Poids]],"")</f>
        <v/>
      </c>
      <c r="C200" s="194" t="str">
        <f>IF(Tableau2[[#This Row],[Lot]]=Autres!$I$21,Tableau2[[#This Row],[Poids]],"")</f>
        <v/>
      </c>
      <c r="D200" s="193" t="str">
        <f>IF(Tableau2[[#This Row],[Lot]]=Autres!$I$20,Tableau2[[#This Row],[Longueur (cm)]],"")</f>
        <v/>
      </c>
      <c r="E200" s="194" t="str">
        <f>IF(Tableau2[[#This Row],[Lot]]=Autres!$I$21,Tableau2[[#This Row],[Longueur (cm)]],"")</f>
        <v/>
      </c>
    </row>
    <row r="201" spans="1:5" x14ac:dyDescent="0.25">
      <c r="A201">
        <v>198</v>
      </c>
      <c r="B201" s="193" t="str">
        <f>IF(Tableau2[[#This Row],[Lot]]=Autres!$I$20,Tableau2[[#This Row],[Poids]],"")</f>
        <v/>
      </c>
      <c r="C201" s="194" t="str">
        <f>IF(Tableau2[[#This Row],[Lot]]=Autres!$I$21,Tableau2[[#This Row],[Poids]],"")</f>
        <v/>
      </c>
      <c r="D201" s="193" t="str">
        <f>IF(Tableau2[[#This Row],[Lot]]=Autres!$I$20,Tableau2[[#This Row],[Longueur (cm)]],"")</f>
        <v/>
      </c>
      <c r="E201" s="194" t="str">
        <f>IF(Tableau2[[#This Row],[Lot]]=Autres!$I$21,Tableau2[[#This Row],[Longueur (cm)]],"")</f>
        <v/>
      </c>
    </row>
    <row r="202" spans="1:5" x14ac:dyDescent="0.25">
      <c r="A202">
        <v>199</v>
      </c>
      <c r="B202" s="193" t="str">
        <f>IF(Tableau2[[#This Row],[Lot]]=Autres!$I$20,Tableau2[[#This Row],[Poids]],"")</f>
        <v/>
      </c>
      <c r="C202" s="194" t="str">
        <f>IF(Tableau2[[#This Row],[Lot]]=Autres!$I$21,Tableau2[[#This Row],[Poids]],"")</f>
        <v/>
      </c>
      <c r="D202" s="193" t="str">
        <f>IF(Tableau2[[#This Row],[Lot]]=Autres!$I$20,Tableau2[[#This Row],[Longueur (cm)]],"")</f>
        <v/>
      </c>
      <c r="E202" s="194" t="str">
        <f>IF(Tableau2[[#This Row],[Lot]]=Autres!$I$21,Tableau2[[#This Row],[Longueur (cm)]],"")</f>
        <v/>
      </c>
    </row>
    <row r="203" spans="1:5" ht="15.75" thickBot="1" x14ac:dyDescent="0.3">
      <c r="A203">
        <v>200</v>
      </c>
      <c r="B203" s="195" t="str">
        <f>IF(Tableau2[[#This Row],[Lot]]=Autres!$I$20,Tableau2[[#This Row],[Poids]],"")</f>
        <v/>
      </c>
      <c r="C203" s="196" t="str">
        <f>IF(Tableau2[[#This Row],[Lot]]=Autres!$I$21,Tableau2[[#This Row],[Poids]],"")</f>
        <v/>
      </c>
      <c r="D203" s="193" t="str">
        <f>IF(Tableau2[[#This Row],[Lot]]=Autres!$I$20,Tableau2[[#This Row],[Longueur (cm)]],"")</f>
        <v/>
      </c>
      <c r="E203" s="194" t="str">
        <f>IF(Tableau2[[#This Row],[Lot]]=Autres!$I$21,Tableau2[[#This Row],[Longueur (cm)]],"")</f>
        <v/>
      </c>
    </row>
  </sheetData>
  <mergeCells count="2">
    <mergeCell ref="B2:C2"/>
    <mergeCell ref="D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S8"/>
  <sheetViews>
    <sheetView workbookViewId="0">
      <selection activeCell="T14" sqref="T14"/>
    </sheetView>
  </sheetViews>
  <sheetFormatPr baseColWidth="10" defaultRowHeight="15" x14ac:dyDescent="0.25"/>
  <cols>
    <col min="2" max="2" width="21" bestFit="1" customWidth="1"/>
    <col min="3" max="3" width="21.85546875" customWidth="1"/>
    <col min="4" max="5" width="4.85546875" customWidth="1"/>
    <col min="6" max="6" width="21" bestFit="1" customWidth="1"/>
    <col min="7" max="7" width="21.85546875" customWidth="1"/>
    <col min="8" max="9" width="4.85546875" customWidth="1"/>
    <col min="10" max="10" width="21" bestFit="1" customWidth="1"/>
    <col min="11" max="11" width="23.85546875" bestFit="1" customWidth="1"/>
    <col min="12" max="12" width="10.140625" bestFit="1" customWidth="1"/>
    <col min="13" max="13" width="4.85546875" customWidth="1"/>
    <col min="14" max="14" width="31.140625" customWidth="1"/>
    <col min="15" max="15" width="23.85546875" customWidth="1"/>
    <col min="16" max="16" width="10.28515625" customWidth="1"/>
    <col min="17" max="17" width="4.85546875" customWidth="1"/>
    <col min="18" max="18" width="19.5703125" customWidth="1"/>
    <col min="19" max="19" width="19.7109375" customWidth="1"/>
    <col min="20" max="20" width="29.5703125" bestFit="1" customWidth="1"/>
    <col min="21" max="21" width="29.5703125" customWidth="1"/>
    <col min="22" max="23" width="29.5703125" bestFit="1" customWidth="1"/>
    <col min="24" max="25" width="29.5703125" customWidth="1"/>
    <col min="26" max="26" width="29.5703125" bestFit="1" customWidth="1"/>
    <col min="27" max="28" width="29.5703125" customWidth="1"/>
    <col min="29" max="29" width="28.7109375" customWidth="1"/>
    <col min="30" max="30" width="34.28515625" bestFit="1" customWidth="1"/>
    <col min="31" max="31" width="34.42578125" bestFit="1" customWidth="1"/>
    <col min="32" max="32" width="32.28515625" bestFit="1" customWidth="1"/>
    <col min="33" max="33" width="24.5703125" bestFit="1" customWidth="1"/>
  </cols>
  <sheetData>
    <row r="1" spans="2:19" x14ac:dyDescent="0.25">
      <c r="B1" s="68" t="s">
        <v>111</v>
      </c>
      <c r="C1" t="s">
        <v>230</v>
      </c>
      <c r="F1" s="68" t="s">
        <v>111</v>
      </c>
      <c r="G1" t="s">
        <v>230</v>
      </c>
      <c r="J1" s="68" t="s">
        <v>101</v>
      </c>
      <c r="K1" s="68" t="s">
        <v>134</v>
      </c>
    </row>
    <row r="2" spans="2:19" x14ac:dyDescent="0.25">
      <c r="J2" s="68" t="s">
        <v>84</v>
      </c>
      <c r="O2" s="68" t="s">
        <v>134</v>
      </c>
    </row>
    <row r="3" spans="2:19" x14ac:dyDescent="0.25">
      <c r="B3" s="68" t="s">
        <v>84</v>
      </c>
      <c r="C3" t="s">
        <v>101</v>
      </c>
      <c r="F3" s="68" t="s">
        <v>84</v>
      </c>
      <c r="G3" t="s">
        <v>101</v>
      </c>
      <c r="N3" s="68" t="s">
        <v>90</v>
      </c>
    </row>
    <row r="4" spans="2:19" x14ac:dyDescent="0.25">
      <c r="B4" s="69" t="s">
        <v>85</v>
      </c>
      <c r="C4" s="23"/>
      <c r="F4" s="69" t="s">
        <v>85</v>
      </c>
      <c r="G4" s="23"/>
      <c r="N4" s="175" t="s">
        <v>86</v>
      </c>
      <c r="O4" s="174"/>
      <c r="R4" s="69"/>
      <c r="S4" s="23"/>
    </row>
    <row r="5" spans="2:19" x14ac:dyDescent="0.25">
      <c r="N5" s="175" t="s">
        <v>133</v>
      </c>
      <c r="O5" s="174"/>
      <c r="R5" s="69"/>
      <c r="S5" s="23"/>
    </row>
    <row r="6" spans="2:19" x14ac:dyDescent="0.25">
      <c r="N6" s="175" t="s">
        <v>91</v>
      </c>
      <c r="O6" s="174"/>
    </row>
    <row r="7" spans="2:19" x14ac:dyDescent="0.25">
      <c r="N7" s="175" t="s">
        <v>92</v>
      </c>
      <c r="O7" s="174"/>
    </row>
    <row r="8" spans="2:19" x14ac:dyDescent="0.25">
      <c r="N8" s="175" t="s">
        <v>93</v>
      </c>
      <c r="O8" s="174"/>
    </row>
  </sheetData>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Informations outil</vt:lpstr>
      <vt:lpstr>1_Infos lot</vt:lpstr>
      <vt:lpstr>2_Saisie</vt:lpstr>
      <vt:lpstr>3_Résultats_Indv</vt:lpstr>
      <vt:lpstr>4_Résultats-Lots</vt:lpstr>
      <vt:lpstr>Aide à interprétation résultats</vt:lpstr>
      <vt:lpstr>Autres</vt:lpstr>
      <vt:lpstr>Calculs</vt:lpstr>
      <vt:lpstr>TCD</vt:lpstr>
    </vt:vector>
  </TitlesOfParts>
  <Company>INRA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achezaud</dc:creator>
  <cp:lastModifiedBy>A. Travel</cp:lastModifiedBy>
  <dcterms:created xsi:type="dcterms:W3CDTF">2020-07-31T09:49:04Z</dcterms:created>
  <dcterms:modified xsi:type="dcterms:W3CDTF">2022-11-16T23:40:26Z</dcterms:modified>
</cp:coreProperties>
</file>